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1" activeTab="2"/>
  </bookViews>
  <sheets>
    <sheet name="封-2 招标控制价" sheetId="1" r:id="rId1"/>
    <sheet name="表-04 单位工程招标控制价汇总表" sheetId="2" r:id="rId2"/>
    <sheet name="表-09 分部分项工程项目清单计价表" sheetId="3" r:id="rId3"/>
    <sheet name="表-09 施工技术措施项目清单计价表" sheetId="4" r:id="rId4"/>
  </sheets>
  <definedNames>
    <definedName name="_xlnm._FilterDatabase" localSheetId="2" hidden="1">'表-09 分部分项工程项目清单计价表'!$A$4:$I$240</definedName>
  </definedNames>
  <calcPr calcId="144525"/>
  <oleSize ref="A184"/>
</workbook>
</file>

<file path=xl/sharedStrings.xml><?xml version="1.0" encoding="utf-8"?>
<sst xmlns="http://schemas.openxmlformats.org/spreadsheetml/2006/main" count="790" uniqueCount="235">
  <si>
    <t>封-2</t>
  </si>
  <si>
    <t>319项目1号加固工程</t>
  </si>
  <si>
    <t>工程</t>
  </si>
  <si>
    <t>招标控制价</t>
  </si>
  <si>
    <t>(小写):</t>
  </si>
  <si>
    <t>(大写):</t>
  </si>
  <si>
    <t>招  标  人：</t>
  </si>
  <si>
    <t>工程造价
咨 询 人：</t>
  </si>
  <si>
    <t>(单位盖章)</t>
  </si>
  <si>
    <t>(单位资质专用章)</t>
  </si>
  <si>
    <t>法定代理人
  或其授权人：</t>
  </si>
  <si>
    <t>法定代理人
或其授权人：</t>
  </si>
  <si>
    <t>(签字或盖章)</t>
  </si>
  <si>
    <t>编  制  人：</t>
  </si>
  <si>
    <t>复  核  人：</t>
  </si>
  <si>
    <t>(造价人员签字盖专用章)</t>
  </si>
  <si>
    <t>(造价工程师签字盖专用章)</t>
  </si>
  <si>
    <t>时间：       年   月   日</t>
  </si>
  <si>
    <t>表-04</t>
  </si>
  <si>
    <t>单位工程招标控制价汇总表</t>
  </si>
  <si>
    <t>工程名称：319项目1号加固工程</t>
  </si>
  <si>
    <t>第  1  页  共  1  页</t>
  </si>
  <si>
    <t>序号</t>
  </si>
  <si>
    <t>汇总内容</t>
  </si>
  <si>
    <t>金额(元)</t>
  </si>
  <si>
    <t>其中：暂估价(元)</t>
  </si>
  <si>
    <t>1</t>
  </si>
  <si>
    <t>分部分项工程费</t>
  </si>
  <si>
    <t>1.1</t>
  </si>
  <si>
    <t>A拆除工程</t>
  </si>
  <si>
    <t>1.2</t>
  </si>
  <si>
    <t>临时支撑</t>
  </si>
  <si>
    <t>1.3</t>
  </si>
  <si>
    <t>承台加固</t>
  </si>
  <si>
    <t>1.4</t>
  </si>
  <si>
    <t>框架柱加固</t>
  </si>
  <si>
    <t>1.5</t>
  </si>
  <si>
    <t>梁加固</t>
  </si>
  <si>
    <t>1.6</t>
  </si>
  <si>
    <t>板加固</t>
  </si>
  <si>
    <t>1.7</t>
  </si>
  <si>
    <t>钢梁支撑</t>
  </si>
  <si>
    <t>1.8</t>
  </si>
  <si>
    <t>3#楼梁板加固</t>
  </si>
  <si>
    <t>2</t>
  </si>
  <si>
    <t>措施项目费</t>
  </si>
  <si>
    <t>招标控制价合计=1+2+3+4+5</t>
  </si>
  <si>
    <t>注：1.本表适用于单位工程招标控制价或投标报价的汇总，如无单位工程划分，单项工程也使用本表汇总。 
    2.分部分项工程、措施项目中暂估价中应填写材料、工程设备暂估价，其他项目中暂估价应填写专业工程暂估价。</t>
  </si>
  <si>
    <t>表-09</t>
  </si>
  <si>
    <t>分部分项工程项目清单计价表</t>
  </si>
  <si>
    <t>项目编码</t>
  </si>
  <si>
    <t>项目名称</t>
  </si>
  <si>
    <t>项目特征</t>
  </si>
  <si>
    <t>计量单位</t>
  </si>
  <si>
    <t>工程量</t>
  </si>
  <si>
    <t>金额（元）</t>
  </si>
  <si>
    <t>综合单价</t>
  </si>
  <si>
    <t>合价</t>
  </si>
  <si>
    <t>备注</t>
  </si>
  <si>
    <t>A</t>
  </si>
  <si>
    <t>拆除工程</t>
  </si>
  <si>
    <t>011602002001</t>
  </si>
  <si>
    <t>钢筋混凝土构件拆除</t>
  </si>
  <si>
    <t>[项目特征]
1.构件名称:原结构梁、板、柱等拆除（保护性拆除）
2.拆除构件的厚度或规格尺寸:综合考虑
3.构件表面的附着物种类:综合考虑
4.场内运距:综合考虑
5.该项目为全费用综合单价，包括但不限于人工费、低值易耗品、零星材料、小型工具、水电费、建渣清运费、地材损耗、管理费、利润、税金等完成本项目的全部费用。
[工作内容]
1.凿除钢筋混凝土
2.控制扬尘
3.清理现场
4.场内运输</t>
  </si>
  <si>
    <t>m3</t>
  </si>
  <si>
    <t>011602002009</t>
  </si>
  <si>
    <t>钢筋混凝土楼梯拆除</t>
  </si>
  <si>
    <t>[项目特征]
1.构件名称:钢筋混凝土楼梯
2.拆除构件的厚度或规格尺寸:综合考虑
3.构件表面的附着物种类:综合考虑
4.场内运距:综合考虑
5.该项目为全费用综合单价，包括但不限于人工费、低值易耗品、零星材料、小型工具、水电费、建渣清运费、地材损耗、管理费、利润、税金等完成本项目的全部费用。
[工作内容]
1.拆除
2.控制扬尘
3.清理
4.场内运输</t>
  </si>
  <si>
    <t>m2</t>
  </si>
  <si>
    <t>本页小计</t>
  </si>
  <si>
    <t>011601001001</t>
  </si>
  <si>
    <t>砖砌体拆除</t>
  </si>
  <si>
    <t>[项目特征]
1.砌体材质:综合考虑
2.砌体表面的附着物种类:根据现场实际情况综合考虑
3.场内运距:综合考虑
4.该项目为全费用综合单价，包括但不限于人工费、低值易耗品、零星材料、小型工具、水电费、建渣清运费、地材损耗、管理费、利润、税金等完成本项目的全部费用。
[工作内容]
1.拆除
2.控制扬尘
3.清理
4.场内运输</t>
  </si>
  <si>
    <t>011707B07002</t>
  </si>
  <si>
    <t>建筑垃圾清运（起运1km）</t>
  </si>
  <si>
    <t>[项目特征]
1.弃料品种:综合考虑场内各类混凝土碎石、石渣、建筑垃圾等
2.运输距离:起运1km
3.其他:满足设计规范及要求
4.该项目为全费用综合单价，包括但不限于人工费、低值易耗品、零星材料、小型工具、水电费、建渣清运费、地材损耗、管理费、利润、税金等完成本项目的全部费用。
[工作内容]
1.密闭运输
2.弃渣</t>
  </si>
  <si>
    <t>010502001003</t>
  </si>
  <si>
    <t>矩形临时支撑柱</t>
  </si>
  <si>
    <t>[项目特征]
1.混凝土种类:商品砼
2.混凝土强度等级:C30
3.该项目为全费用综合单价，包括但不限于人工费、低值易耗品、零星材料、小型工具、水电费、建渣清运费、地材损耗、管理费、利润、税金等完成本项目的全部费用。
[工作内容]
1.混凝土制作、运输、浇筑、振捣、养护
2.模板及支撑制作、安装、拆除、堆放、运输及清理模内杂物、刷隔离剂等</t>
  </si>
  <si>
    <t>010515001006</t>
  </si>
  <si>
    <t>钢筋制作安装</t>
  </si>
  <si>
    <t>[项目特征]
1.钢筋种类、规格:综合考虑
2.包含钢筋连接件
3.该项目为全费用综合单价，包括但不限于人工费、低值易耗品、零星材料、小型工具、水电费、建渣清运费、地材损耗、管理费、利润、税金等完成本项目的全部费用。
[工作内容]
1.钢筋制作、运输
2.钢筋安装
3.焊接(绑扎)</t>
  </si>
  <si>
    <t>t</t>
  </si>
  <si>
    <t>不含主材</t>
  </si>
  <si>
    <t>010503004001</t>
  </si>
  <si>
    <t>负二层(外墙洞口修复处理</t>
  </si>
  <si>
    <t>[项目特征]
1.混凝土种类:商品砼
2.混凝土强度等级:详设计
3.该项目为全费用综合单价，包括但不限于人工费、低值易耗品、零星材料、小型工具、水电费、建渣清运费、地材损耗、管理费、利润、税金等完成本项目的全部费用。
[工作内容]
1.模板及支架(撑)制作、安装、拆除、堆放、运输及清理模内杂物、刷隔离剂等
2.混凝土制作、运输、浇筑、振捣、养护</t>
  </si>
  <si>
    <t>010516B01046</t>
  </si>
  <si>
    <t>植筋连接Ф16</t>
  </si>
  <si>
    <t>[项目特征]
1.植筋胶泥种类:满足设计及规范要求，综合考虑
2.植筋长度:满足设计及规范要求
3.该项目为全费用综合单价，包括但不限于人工费、低值易耗品、零星材料、小型工具、水电费、建渣清运费、地材损耗、管理费、利润、税金等完成本项目的全部费用。
[工作内容]
1.钻孔及清孔
2.灌注胶泥</t>
  </si>
  <si>
    <t>个</t>
  </si>
  <si>
    <t>010516B01018</t>
  </si>
  <si>
    <t>植筋连接Ф18</t>
  </si>
  <si>
    <t>010516B01045</t>
  </si>
  <si>
    <t>植筋连接Ф25</t>
  </si>
  <si>
    <t>011615001004</t>
  </si>
  <si>
    <t>25机械钻孔（穿柱）</t>
  </si>
  <si>
    <t>[项目特征]
1.部位:梁
2.打洞部位材质:混凝土
3.洞尺寸:Ф16
4.场内运距:综合考虑
5.该项目为全费用综合单价，包括但不限于人工费、低值易耗品、零星材料、小型工具、水电费、建渣清运费、地材损耗、管理费、利润、税金等完成本项目的全部费用。
[工作内容]
1.拆除
2.控制扬尘
3.清理
4.场内运输</t>
  </si>
  <si>
    <t>011604001001</t>
  </si>
  <si>
    <t>平面抹灰层拆除</t>
  </si>
  <si>
    <t>[项目特征]
1.拆除部位:平面抹灰层
2.抹灰层种类及厚度:综合考虑
3.场内运距:综合考虑
4.该项目为全费用综合单价，包括但不限于人工费、低值易耗品、零星材料、小型工具、水电费、建渣清运费、地材损耗、管理费、利润、税金等完成本项目的全部费用。
[工作内容]
1.拆除
2.控制扬尘
3.清理
4.场内运输</t>
  </si>
  <si>
    <t>010102003001</t>
  </si>
  <si>
    <t>挖除桩顶回填土及地坪</t>
  </si>
  <si>
    <t>[项目特征]
1.土石类别:综合考虑
2.开挖方式:综合考虑
3.开凿深度:综合考虑
4.挖除桩顶回填土及地坪
5.该项目为全费用综合单价，包括但不限于人工费、低值易耗品、零星材料、小型工具、水电费、建渣清运费、地材损耗、管理费、利润、税金等完成本项目的全部费用。
[工作内容]
1.排地表水
2.拆除、凿石
3.清理
4.场内运输</t>
  </si>
  <si>
    <t>01B011</t>
  </si>
  <si>
    <t>混凝土表面凿毛</t>
  </si>
  <si>
    <t>[项目特征]
1.新旧混凝土接触面人工凿毛
2.新旧混凝土截面涂刷界面剂
3.该项目为全费用综合单价，包括但不限于人工费、低值易耗品、零星材料、小型工具、水电费、建渣清运费、地材损耗、管理费、利润、税金等完成本项目的全部费用。
[工作内容]
1.拆除（凿除），控制扬尘，清理、场内运输
2.基层清理
3.涂刷界面剂</t>
  </si>
  <si>
    <t>011602002007</t>
  </si>
  <si>
    <t>剔打柱、梁保护层</t>
  </si>
  <si>
    <t>[项目特征]
1.构件名称:柱、梁
2.拆除构件的厚度或规格尺寸:综合考虑
3.构件表面的附着物种类:新旧混凝土对表层混凝土均应进行充分打磨,清除表层浮浆,露出混凝土坚固基层
4.场内运距:原构件混凝土截面的棱角应进行圆化打磨,圆化半径应不小于20mm,磨圆的混凝土表面应无松动的骨料和粉尘
5.该项目为全费用综合单价，包括但不限于人工费、低值易耗品、零星材料、小型工具、水电费、建渣清运费、地材损耗、管理费、利润、税金等完成本项目的全部费用。
[工作内容]
1.拆除
2.控制扬尘
3.清理
4.场内运输</t>
  </si>
  <si>
    <t>010515001004</t>
  </si>
  <si>
    <t>010516B01015</t>
  </si>
  <si>
    <t>植筋连接Ф12</t>
  </si>
  <si>
    <t>010501005001</t>
  </si>
  <si>
    <t>承台基础</t>
  </si>
  <si>
    <t>[项目特征]
1.混凝土种类:商品砼
2.混凝土强度等级:详设计
3.该项目为全费用综合单价，包括但不限于人工费、低值易耗品、零星材料、小型工具、水电费、建渣清运费、地材损耗、管理费、利润、税金等完成本项目的全部费用。
[工作内容]
1.模板及支撑制作、安装、拆除、堆放、运输及清理模内杂物、刷隔离剂等
2.混凝土制作、运输、浇筑、振捣、养护</t>
  </si>
  <si>
    <t>010501001001</t>
  </si>
  <si>
    <t>承台顶地坪恢复</t>
  </si>
  <si>
    <t>[项目特征]
1.混凝土种类:商品砼
2.混凝土强度等级:C20
3.该项目为全费用综合单价，包括但不限于人工费、低值易耗品、零星材料、小型工具、水电费、建渣清运费、地材损耗、管理费、利润、税金等完成本项目的全部费用。
[工作内容]
1.模板及支撑制作、安装、拆除、堆放、运输及清理模内杂物、刷隔离剂等
2.混凝土制作、运输、浇筑、振捣、养护</t>
  </si>
  <si>
    <t>010103001002</t>
  </si>
  <si>
    <t>回填方</t>
  </si>
  <si>
    <t>[项目特征]
1.密实度要求:满足设计规范及要求
2.填方材料品种:满足设计规范及要求
3.填方粒径要求:满足设计规范及要求
4.填方来源、运距:综合考虑
5.该项目为全费用综合单价，包括但不限于人工费、低值易耗品、零星材料、小型工具、水电费、建渣清运费、地材损耗、管理费、利润、税金等完成本项目的全部费用。
[工作内容]
1.运输
2.回填
3.压实</t>
  </si>
  <si>
    <t>011608001001</t>
  </si>
  <si>
    <t>铲除原有面层</t>
  </si>
  <si>
    <t>[项目特征]
1.铲除部位名称:框架柱需加固部分
2.铲除部位的截面尺寸:综合考虑
3.场内运距:综合考虑
4.该项目为全费用综合单价，包括但不限于人工费、低值易耗品、零星材料、小型工具、水电费、建渣清运费、地材损耗、管理费、利润、税金等完成本项目的全部费用。
[工作内容]
1.拆除
2.控制扬尘
3.清理
4.场内运输</t>
  </si>
  <si>
    <t>01B001</t>
  </si>
  <si>
    <t>角钢包柱L125*10mm</t>
  </si>
  <si>
    <t>[项目特征]
1.加固部位:框架柱
2.防锈漆、防火涂料遍数、规格:详设计
3.钢板品种、规格、等级:Q345B、L125*10mm
4.该项目为全费用综合单价，包括但不限于人工费、低值易耗品、零星材料、小型工具、水电费、建渣清运费、地材损耗、管理费、利润、税金等完成本项目的全部费用。
[工作内容]
1.钢材下料成型、开孔、转运
2.粘贴部位基层处理
3.钢板表层处理、钢板焊接、封缝、埋设注胶管、注胶
4.刷防锈漆、防火涂料
5.材料场内运输</t>
  </si>
  <si>
    <t>01B002</t>
  </si>
  <si>
    <t>角钢包柱L75*5mm</t>
  </si>
  <si>
    <t>[项目特征]
1.加固部位:框架柱
2.防锈漆、防火涂料遍数、规格:详设计
3.钢板品种、规格、等级:Q345B、L75*5mm
4.该项目为全费用综合单价，包括但不限于人工费、低值易耗品、零星材料、小型工具、水电费、建渣清运费、地材损耗、管理费、利润、税金等完成本项目的全部费用。
[工作内容]
1.钢材下料成型、开孔、转运
2.粘贴部位基层处理
3.钢板表层处理、钢板焊接、封缝、埋设注胶管、注胶
4.刷防锈漆、防火涂料
5.材料场内运输</t>
  </si>
  <si>
    <t>01B003</t>
  </si>
  <si>
    <t>角钢包柱L200*125*12mm</t>
  </si>
  <si>
    <t>[项目特征]
1.加固部位:框架柱
2.防锈漆、防火涂料遍数、规格:详设计
3.钢板品种、规格、等级:Q345B、L200*125*12mm
4.该项目为全费用综合单价，包括但不限于人工费、低值易耗品、零星材料、小型工具、水电费、建渣清运费、地材损耗、管理费、利润、税金等完成本项目的全部费用。
[工作内容]
1.钢材下料成型、开孔、转运
2.粘贴部位基层处理
3.钢板表层处理、钢板焊接、封缝、埋设注胶管、注胶
4.刷防锈漆、防火涂料
5.材料场内运输</t>
  </si>
  <si>
    <t>01B014</t>
  </si>
  <si>
    <t>包柱钢板5mm</t>
  </si>
  <si>
    <t>[项目特征]
1.加固部位:框架柱
2.防锈漆、防火涂料遍数、规格:详设计
3.钢板品种、规格、等级:Q345B、5mm 
4.该项目为全费用综合单价，包括但不限于人工费、低值易耗品、零星材料、小型工具、水电费、建渣清运费、地材损耗、管理费、利润、税金等完成本项目的全部费用。
[工作内容]
1.钢板下料成型、开孔、转运
2.粘贴部位基层处理
3.钢板糙化处理
4.钢板表层处理、钢板焊接、封缝、埋设注胶管、注胶
5.刷防锈漆、防火涂料
6.材料场内运输</t>
  </si>
  <si>
    <t>011202003004</t>
  </si>
  <si>
    <t>砂浆保护层</t>
  </si>
  <si>
    <t>[项目特征]
1.柱体类型:钢筋砼柱
2.砂浆厚度、配合比:20mm厚砂浆防护层
3.该项目为全费用综合单价，包括但不限于人工费、低值易耗品、零星材料、小型工具、水电费、建渣清运费、地材损耗、管理费、利润、税金等完成本项目的全部费用。
[工作内容]
1.基层清理
2.砂浆制作、运输
3.调料、压抹砂浆</t>
  </si>
  <si>
    <t>010516B01001</t>
  </si>
  <si>
    <t>010516B01002</t>
  </si>
  <si>
    <t>010516B01003</t>
  </si>
  <si>
    <t>010515001001</t>
  </si>
  <si>
    <t>010502001001</t>
  </si>
  <si>
    <t>混凝土浇筑</t>
  </si>
  <si>
    <t>[项目特征]
1.混凝土种类:商品砼
2.混凝土强度等级:C30
3.该项目为全费用综合单价，包括但不限于人工费、低值易耗品、零星材料、小型工具、水电费、建渣清运费、地材损耗、管理费、利润、税金等完成本项目的全部费用。
[工作内容]
1.模板及支架(撑)制作、安装、拆除、堆放、运输及清理模内杂物、刷隔离剂等
2.水泥基灌浆料制作、运输、浇筑、振捣、养护</t>
  </si>
  <si>
    <t>01B005</t>
  </si>
  <si>
    <t>011602002002</t>
  </si>
  <si>
    <t>[项目特征]
1.构件名称:柱、梁
2.拆除构件的厚度或规格尺寸:综合考虑
3.构件表面的附着物种类:新旧混凝土对表层混凝土均应进行充分打磨,清除表层浮浆,露出混凝土坚固基层
4.场内运距:原构件混凝土截面的棱角应进行圆化打磨,圆化半径应不小于20mm,磨圆的混凝土表面应无松动的骨料和粉尘
3.该项目为全费用综合单价，包括但不限于人工费、低值易耗品、零星材料、小型工具、水电费、建渣清运费、地材损耗、管理费、利润、税金等完成本项目的全部费用。
[工作内容]
1.拆除
2.控制扬尘
3.清理
4.场内运输</t>
  </si>
  <si>
    <t>011615001003</t>
  </si>
  <si>
    <t>角钢穿板打孔及楼板修复还原</t>
  </si>
  <si>
    <t>[项目特征]
1.部位:楼板
2.打洞部位材质:混凝土
3.洞尺寸:综合考虑
4.场内运距:综合考虑
3.该项目为全费用综合单价，包括但不限于人工费、低值易耗品、零星材料、小型工具、水电费、建渣清运费、地材损耗、管理费、利润、税金等完成本项目的全部费用。
[工作内容]
1.拆除
2.控制扬尘
3.清理
4.恢复原有楼板及钢筋
5.场内运输</t>
  </si>
  <si>
    <t>010516B02001</t>
  </si>
  <si>
    <t>电渣压力焊</t>
  </si>
  <si>
    <t>[项目特征]
1.钢筋规格:综合考虑
3.该项目为全费用综合单价，包括但不限于人工费、低值易耗品、零星材料、小型工具、水电费、建渣清运费、地材损耗、管理费、利润、税金等完成本项目的全部费用。
[工作内容]
1.电渣压力焊接</t>
  </si>
  <si>
    <t>01B007</t>
  </si>
  <si>
    <t>011602002003</t>
  </si>
  <si>
    <t>010515001002</t>
  </si>
  <si>
    <t>010516B01005</t>
  </si>
  <si>
    <t>植筋连接Ф14</t>
  </si>
  <si>
    <t>010516B01006</t>
  </si>
  <si>
    <t>植筋连接Ф20</t>
  </si>
  <si>
    <t>010516B01007</t>
  </si>
  <si>
    <t>植筋连接Ф22</t>
  </si>
  <si>
    <t>[项目特征]
1.植筋胶泥种类:满足设计及规范要求，综合考虑
2.植筋长度:满足设计及规范要求
[工作内容]
1.钻孔及清孔
2.灌注胶泥</t>
  </si>
  <si>
    <t>010516B01008</t>
  </si>
  <si>
    <t>010502001002</t>
  </si>
  <si>
    <t>水泥基灌浆料浇筑</t>
  </si>
  <si>
    <t>[项目特征]
1.混凝土种类:水泥基灌浆料
2.混凝土强度等级:加固混凝土构件采用比原构件强度提高一个等级
3.该项目为全费用综合单价，包括但不限于人工费、低值易耗品、零星材料、小型工具、水电费、建渣清运费、地材损耗、管理费、利润、税金等完成本项目的全部费用。
[工作内容]
1.模板及支架(撑)制作、安装、拆除、堆放、运输及清理模内杂物、刷隔离剂等
2.水泥基灌浆料制作、运输、浇筑、振捣、养护</t>
  </si>
  <si>
    <t>01B008</t>
  </si>
  <si>
    <t>011602002004</t>
  </si>
  <si>
    <t>010503002001</t>
  </si>
  <si>
    <t>梁水泥基灌浆料浇筑</t>
  </si>
  <si>
    <t>030413002001</t>
  </si>
  <si>
    <t>板面凿槽</t>
  </si>
  <si>
    <t>[项目特征]
1.名称:板面凿槽
2.规格:综合考虑
3.填充(恢复)方式:综合考虑
4.该项目为全费用综合单价，包括但不限于人工费、低值易耗品、零星材料、小型工具、水电费、建渣清运费、地材损耗、管理费、利润、税金等完成本项目的全部费用。
[工作内容]
1.开槽
2.恢复处理</t>
  </si>
  <si>
    <t>m</t>
  </si>
  <si>
    <t>011202003009</t>
  </si>
  <si>
    <t>环氧砂浆修补</t>
  </si>
  <si>
    <t>[项目特征]
1.柱体类型:梁顶剔槽，后用环氧砂浆修补
2.该项目为全费用综合单价，包括但不限于人工费、低值易耗品、零星材料、小型工具、水电费、建渣清运费、地材损耗、管理费、利润、税金等完成本项目的全部费用。
[工作内容]
1.基层清理
2.砂浆制作、运输
3.调料、压抹砂浆</t>
  </si>
  <si>
    <t>010515001003</t>
  </si>
  <si>
    <t>010516B01009</t>
  </si>
  <si>
    <t>010516B01047</t>
  </si>
  <si>
    <t>010516B01010</t>
  </si>
  <si>
    <t>010516B01011</t>
  </si>
  <si>
    <t>010516B01012</t>
  </si>
  <si>
    <t>010516B01013</t>
  </si>
  <si>
    <t>010516B01014</t>
  </si>
  <si>
    <t>011604003002</t>
  </si>
  <si>
    <t>梁装饰面层拆除</t>
  </si>
  <si>
    <t>[项目特征]
1.拆除部位:梁面
2.抹灰层种类及厚度:综合考虑
3.场内运距:综合考虑
4.该项目为全费用综合单价，包括但不限于人工费、低值易耗品、零星材料、小型工具、水电费、建渣清运费、地材损耗、管理费、利润、税金等完成本项目的全部费用。
[工作内容]
1.拆除
2.控制扬尘
3.清理
4.场内运输</t>
  </si>
  <si>
    <t>01B015</t>
  </si>
  <si>
    <t>包梁钢板5mm</t>
  </si>
  <si>
    <t>[项目特征]
1.加固部位:梁（包括梁底、梁面、梁侧、U型箍板、柱箍、扁钢）
2.防锈漆、防火涂料遍数、规格:详设计
3.钢板品种、规格、等级:Q345B、5mm
4.该项目为全费用综合单价，包括但不限于人工费、低值易耗品、零星材料、小型工具、水电费、建渣清运费、地材损耗、管理费、利润、税金等完成本项目的全部费用。
[工作内容]
1.钢板下料成型、开孔、转运
2.粘贴部位基层处理
3.钢板糙化处理
4.钢板表层处理、钢板焊接、封缝、埋设注胶管、注胶
5.刷防锈漆、防火涂料
6.材料场内运输</t>
  </si>
  <si>
    <t>040901010001</t>
  </si>
  <si>
    <t>M12化学锚栓</t>
  </si>
  <si>
    <t>[项目特征]
1.材料种类:化学锚栓
2.材料规格:M12
3.该项目为全费用综合单价，包括但不限于人工费、低值易耗品、零星材料、小型工具、水电费、建渣清运费、地材损耗、管理费、利润、税金等完成本项目的全部费用。
[工作内容]
1.制作
2.运输
3.安装</t>
  </si>
  <si>
    <t>套</t>
  </si>
  <si>
    <t>011202003007</t>
  </si>
  <si>
    <t>[项目特征]
1.柱体类型:钢筋砼柱
2.砂浆厚度、配合比:25mm厚砂浆防护层
3.该项目为全费用综合单价，包括但不限于人工费、低值易耗品、零星材料、小型工具、水电费、建渣清运费、地材损耗、管理费、利润、税金等完成本项目的全部费用。
[工作内容]
1.基层清理
2.砂浆制作、运输
3.调料、压抹砂浆</t>
  </si>
  <si>
    <t>其中:暂估价</t>
  </si>
  <si>
    <t>01B022</t>
  </si>
  <si>
    <t>板底100*3粘贴钢板</t>
  </si>
  <si>
    <t>[项目特征]
1.加固部位:板
2.防锈漆、防火涂料遍数、规格:详设计
3.钢板品种、规格、等级:Q345B、3mm
4.该项目为全费用综合单价，包括但不限于人工费、低值易耗品、零星材料、小型工具、水电费、建渣清运费、地材损耗、管理费、利润、税金等完成本项目的全部费用。
[工作内容]
1.钢板下料成型、开孔、转运
2.粘贴部位基层处理
3.钢板糙化处理
4.钢板表层处理、钢板焊接、封缝、埋设注胶管、注胶
5.刷防锈漆、防火涂料
6.材料场内运输</t>
  </si>
  <si>
    <t>040901010002</t>
  </si>
  <si>
    <t>010604001001</t>
  </si>
  <si>
    <t>钢梁</t>
  </si>
  <si>
    <t>[项目特征]
1.梁类型:钢梁
2.钢材品种、规格:Q235B，H型钢
3.单根质量:GL顶与楼板间缝隙灌注结构胶填实
4.螺栓种类:综合考虑
5.安装高度:综合考虑
6.探伤要求:综合考虑
7.除锈要求:满足设计规范及要求
8.防火要求:满足设计规范及要求
9.油漆种类及遍数:满足设计规范及要求
10.运输距离:综合考虑
11.该项目为全费用综合单价，包括但不限于人工费、低值易耗品、零星材料、小型工具、水电费、建渣清运费、地材损耗、管理费、利润、税金等完成本项目的全部费用。
[工作内容]
1.制作
2.运输
3.拼装
4.埋设注胶管、注胶、灌胶
5.安装
6.探伤
7.刷油漆</t>
  </si>
  <si>
    <t>010606013001</t>
  </si>
  <si>
    <t>零星钢构件</t>
  </si>
  <si>
    <t>[项目特征]
1.构件名称:零星钢构件
2.钢材品种、规格:综合考虑
3.除锈要求:综合考虑
4.防火要求:综合考虑
5.探伤要求:综合考虑
6.除锈要求:满足设计规范及要求
7.油漆种类及遍数:满足设计规范及要求
8.运输距离:综合考虑
9.该项目为全费用综合单价，包括但不限于人工费、低值易耗品、零星材料、小型工具、水电费、建渣清运费、地材损耗、管理费、利润、税金等完成本项目的全部费用。
[工作内容]
1.制作
2.运输
3.拼装
4.安装
5.探伤
6.油漆</t>
  </si>
  <si>
    <t>01B004</t>
  </si>
  <si>
    <t>01B019</t>
  </si>
  <si>
    <t>040901010003</t>
  </si>
  <si>
    <t>011602002006</t>
  </si>
  <si>
    <t>01B020</t>
  </si>
  <si>
    <t>010515001012</t>
  </si>
  <si>
    <t>030413002002</t>
  </si>
  <si>
    <t>[项目特征]
1.名称:板面凿槽
2.规格:综合考虑
3.填充(恢复)方式:综合考虑
3.该项目为全费用综合单价，包括但不限于人工费、低值易耗品、零星材料、小型工具、水电费、建渣清运费、地材损耗、管理费、利润、税金等完成本项目的全部费用。
[工作内容]
1.开槽
2.恢复处理</t>
  </si>
  <si>
    <t>011202003010</t>
  </si>
  <si>
    <t>[项目特征]
1.柱体类型:梁顶剔槽，后用环氧砂浆修补
3.该项目为全费用综合单价，包括但不限于人工费、低值易耗品、零星材料、小型工具、水电费、建渣清运费、地材损耗、管理费、利润、税金等完成本项目的全部费用。
[工作内容]
1.基层清理
2.砂浆制作、运输
3.调料、压抹砂浆</t>
  </si>
  <si>
    <t>010503002002</t>
  </si>
  <si>
    <t>010516B01033</t>
  </si>
  <si>
    <t>010516B01036</t>
  </si>
  <si>
    <t>010516B01038</t>
  </si>
  <si>
    <t>010516B01039</t>
  </si>
  <si>
    <t>合   计</t>
  </si>
  <si>
    <t>施工技术措施项目清单计价表</t>
  </si>
  <si>
    <t>第  1  页  共  2  页</t>
  </si>
  <si>
    <t>一</t>
  </si>
  <si>
    <t>施工技术措施项目</t>
  </si>
  <si>
    <t>011701006002</t>
  </si>
  <si>
    <t>[项目特征]
1.搭设方式:综合考虑
2.搭设高度:综合考虑
3.脚手架材质:综合考虑
[工作内容]
1.场内、场外材料搬运
2.搭、拆脚手架、斜道、上料平台
3.安全网的铺设
4.拆除脚手架后材料的堆放</t>
  </si>
  <si>
    <t>项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</si>
</sst>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9">
    <font>
      <sz val="9"/>
      <color theme="1"/>
      <name val="??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9"/>
      <color rgb="FFFF000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theme="1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006100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1"/>
      <color theme="1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" borderId="1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2" borderId="18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7" fillId="31" borderId="1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</cellStyleXfs>
  <cellXfs count="50">
    <xf numFmtId="0" fontId="0" fillId="0" borderId="0" xfId="49"/>
    <xf numFmtId="0" fontId="0" fillId="0" borderId="0" xfId="49" applyFont="1" applyFill="1" applyAlignment="1"/>
    <xf numFmtId="0" fontId="1" fillId="2" borderId="0" xfId="49" applyFont="1" applyFill="1" applyAlignment="1">
      <alignment horizontal="right" vertical="center" wrapText="1"/>
    </xf>
    <xf numFmtId="0" fontId="2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left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right" vertical="center" wrapText="1"/>
    </xf>
    <xf numFmtId="0" fontId="1" fillId="2" borderId="6" xfId="49" applyFont="1" applyFill="1" applyBorder="1" applyAlignment="1">
      <alignment horizontal="right" vertical="center" wrapText="1"/>
    </xf>
    <xf numFmtId="0" fontId="0" fillId="0" borderId="0" xfId="49" applyAlignment="1">
      <alignment wrapText="1"/>
    </xf>
    <xf numFmtId="0" fontId="1" fillId="2" borderId="4" xfId="49" applyFont="1" applyFill="1" applyBorder="1" applyAlignment="1">
      <alignment vertical="center" wrapText="1"/>
    </xf>
    <xf numFmtId="0" fontId="1" fillId="2" borderId="3" xfId="49" applyFont="1" applyFill="1" applyBorder="1" applyAlignment="1">
      <alignment horizontal="center" wrapText="1"/>
    </xf>
    <xf numFmtId="0" fontId="1" fillId="2" borderId="4" xfId="49" applyFont="1" applyFill="1" applyBorder="1" applyAlignment="1">
      <alignment horizontal="center" wrapText="1"/>
    </xf>
    <xf numFmtId="0" fontId="1" fillId="2" borderId="4" xfId="49" applyFont="1" applyFill="1" applyBorder="1" applyAlignment="1">
      <alignment horizontal="left" wrapText="1"/>
    </xf>
    <xf numFmtId="0" fontId="1" fillId="2" borderId="4" xfId="49" applyFont="1" applyFill="1" applyBorder="1" applyAlignment="1">
      <alignment horizontal="right" wrapText="1"/>
    </xf>
    <xf numFmtId="177" fontId="1" fillId="2" borderId="4" xfId="49" applyNumberFormat="1" applyFont="1" applyFill="1" applyBorder="1" applyAlignment="1">
      <alignment horizontal="right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177" fontId="1" fillId="2" borderId="8" xfId="49" applyNumberFormat="1" applyFont="1" applyFill="1" applyBorder="1" applyAlignment="1">
      <alignment horizontal="right" vertical="center" wrapText="1"/>
    </xf>
    <xf numFmtId="177" fontId="1" fillId="2" borderId="4" xfId="49" applyNumberFormat="1" applyFont="1" applyFill="1" applyBorder="1" applyAlignment="1">
      <alignment horizontal="right" vertical="center" wrapText="1"/>
    </xf>
    <xf numFmtId="177" fontId="1" fillId="2" borderId="4" xfId="49" applyNumberFormat="1" applyFont="1" applyFill="1" applyBorder="1" applyAlignment="1">
      <alignment vertical="center" wrapText="1"/>
    </xf>
    <xf numFmtId="0" fontId="1" fillId="2" borderId="6" xfId="49" applyFont="1" applyFill="1" applyBorder="1" applyAlignment="1">
      <alignment vertical="center" wrapText="1"/>
    </xf>
    <xf numFmtId="0" fontId="1" fillId="2" borderId="6" xfId="49" applyFont="1" applyFill="1" applyBorder="1" applyAlignment="1">
      <alignment horizontal="right" wrapText="1"/>
    </xf>
    <xf numFmtId="0" fontId="1" fillId="2" borderId="9" xfId="49" applyFont="1" applyFill="1" applyBorder="1" applyAlignment="1">
      <alignment horizontal="right" vertical="center" wrapText="1"/>
    </xf>
    <xf numFmtId="0" fontId="3" fillId="2" borderId="6" xfId="49" applyFont="1" applyFill="1" applyBorder="1" applyAlignment="1">
      <alignment horizontal="center" vertical="center" wrapText="1"/>
    </xf>
    <xf numFmtId="176" fontId="1" fillId="2" borderId="4" xfId="49" applyNumberFormat="1" applyFont="1" applyFill="1" applyBorder="1" applyAlignment="1">
      <alignment horizontal="right" vertical="center" wrapText="1"/>
    </xf>
    <xf numFmtId="0" fontId="1" fillId="2" borderId="0" xfId="49" applyFont="1" applyFill="1" applyAlignment="1">
      <alignment horizontal="left" vertical="center" wrapText="1"/>
    </xf>
    <xf numFmtId="0" fontId="1" fillId="2" borderId="0" xfId="49" applyFont="1" applyFill="1" applyAlignment="1">
      <alignment horizontal="right" vertical="top" wrapText="1"/>
    </xf>
    <xf numFmtId="0" fontId="1" fillId="2" borderId="0" xfId="49" applyFont="1" applyFill="1" applyAlignment="1">
      <alignment horizontal="left" vertical="top" wrapText="1"/>
    </xf>
    <xf numFmtId="0" fontId="4" fillId="2" borderId="10" xfId="49" applyFont="1" applyFill="1" applyBorder="1" applyAlignment="1">
      <alignment horizontal="center" wrapText="1"/>
    </xf>
    <xf numFmtId="0" fontId="5" fillId="2" borderId="0" xfId="49" applyFont="1" applyFill="1" applyAlignment="1">
      <alignment horizontal="left" wrapText="1"/>
    </xf>
    <xf numFmtId="0" fontId="6" fillId="2" borderId="11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7" fillId="2" borderId="0" xfId="49" applyFont="1" applyFill="1" applyAlignment="1">
      <alignment horizontal="right" wrapText="1"/>
    </xf>
    <xf numFmtId="0" fontId="7" fillId="2" borderId="10" xfId="49" applyFont="1" applyFill="1" applyBorder="1" applyAlignment="1">
      <alignment horizontal="left" wrapText="1"/>
    </xf>
    <xf numFmtId="0" fontId="7" fillId="2" borderId="12" xfId="49" applyFont="1" applyFill="1" applyBorder="1" applyAlignment="1">
      <alignment horizontal="left" wrapText="1"/>
    </xf>
    <xf numFmtId="0" fontId="7" fillId="2" borderId="0" xfId="49" applyFont="1" applyFill="1" applyAlignment="1">
      <alignment horizontal="center" wrapText="1"/>
    </xf>
    <xf numFmtId="0" fontId="7" fillId="2" borderId="11" xfId="49" applyFont="1" applyFill="1" applyBorder="1" applyAlignment="1">
      <alignment horizontal="left" wrapText="1"/>
    </xf>
    <xf numFmtId="0" fontId="7" fillId="2" borderId="0" xfId="49" applyFont="1" applyFill="1" applyAlignment="1">
      <alignment horizontal="left" wrapText="1"/>
    </xf>
    <xf numFmtId="0" fontId="8" fillId="2" borderId="0" xfId="49" applyFont="1" applyFill="1" applyAlignment="1">
      <alignment horizontal="center" vertical="top" wrapText="1"/>
    </xf>
    <xf numFmtId="0" fontId="7" fillId="2" borderId="0" xfId="49" applyFont="1" applyFill="1" applyAlignment="1">
      <alignment horizontal="left" vertical="top" wrapText="1"/>
    </xf>
    <xf numFmtId="0" fontId="8" fillId="2" borderId="11" xfId="49" applyFont="1" applyFill="1" applyBorder="1" applyAlignment="1">
      <alignment horizontal="center" vertical="top" wrapText="1"/>
    </xf>
    <xf numFmtId="0" fontId="7" fillId="2" borderId="0" xfId="49" applyFont="1" applyFill="1" applyAlignment="1">
      <alignment horizontal="center" vertical="center" wrapText="1"/>
    </xf>
    <xf numFmtId="0" fontId="6" fillId="2" borderId="0" xfId="49" applyFont="1" applyFill="1" applyAlignment="1">
      <alignment horizontal="left" wrapText="1"/>
    </xf>
    <xf numFmtId="0" fontId="7" fillId="2" borderId="10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topLeftCell="A13" workbookViewId="0">
      <selection activeCell="J5" sqref="J5"/>
    </sheetView>
  </sheetViews>
  <sheetFormatPr defaultColWidth="9" defaultRowHeight="11.4"/>
  <cols>
    <col min="1" max="1" width="16.3333333333333" customWidth="1"/>
    <col min="2" max="2" width="10.6666666666667" customWidth="1"/>
    <col min="3" max="3" width="7.5" customWidth="1"/>
    <col min="4" max="4" width="12" customWidth="1"/>
    <col min="5" max="5" width="12.3333333333333" customWidth="1"/>
    <col min="6" max="6" width="3.83333333333333" customWidth="1"/>
    <col min="7" max="7" width="0.833333333333333" customWidth="1"/>
    <col min="8" max="8" width="13.8333333333333" customWidth="1"/>
    <col min="9" max="9" width="4.5" customWidth="1"/>
    <col min="10" max="10" width="31.1666666666667" customWidth="1"/>
  </cols>
  <sheetData>
    <row r="1" ht="62.25" customHeight="1" spans="1:10">
      <c r="A1" s="31" t="s">
        <v>0</v>
      </c>
      <c r="B1" s="31"/>
      <c r="C1" s="31"/>
      <c r="D1" s="34" t="s">
        <v>1</v>
      </c>
      <c r="E1" s="34"/>
      <c r="F1" s="34"/>
      <c r="G1" s="34"/>
      <c r="H1" s="35" t="s">
        <v>2</v>
      </c>
      <c r="I1" s="48"/>
      <c r="J1" s="48"/>
    </row>
    <row r="2" ht="61.5" customHeight="1" spans="1:10">
      <c r="A2" s="31"/>
      <c r="B2" s="31"/>
      <c r="C2" s="31"/>
      <c r="D2" s="36" t="s">
        <v>3</v>
      </c>
      <c r="E2" s="36"/>
      <c r="F2" s="36"/>
      <c r="G2" s="36"/>
      <c r="H2" s="37"/>
      <c r="I2" s="2"/>
      <c r="J2" s="2"/>
    </row>
    <row r="3" ht="58.5" customHeight="1" spans="1:10">
      <c r="A3" s="38" t="s">
        <v>3</v>
      </c>
      <c r="B3" s="38" t="s">
        <v>4</v>
      </c>
      <c r="C3" s="39">
        <f>'表-04 单位工程招标控制价汇总表'!G25</f>
        <v>3500567.48812</v>
      </c>
      <c r="D3" s="39"/>
      <c r="E3" s="39"/>
      <c r="F3" s="39"/>
      <c r="G3" s="39"/>
      <c r="H3" s="39"/>
      <c r="I3" s="39"/>
      <c r="J3" s="39"/>
    </row>
    <row r="4" ht="50.25" customHeight="1" spans="1:10">
      <c r="A4" s="38"/>
      <c r="B4" s="38" t="s">
        <v>5</v>
      </c>
      <c r="C4" s="40"/>
      <c r="D4" s="40"/>
      <c r="E4" s="40"/>
      <c r="F4" s="40"/>
      <c r="G4" s="40"/>
      <c r="H4" s="40"/>
      <c r="I4" s="40"/>
      <c r="J4" s="40"/>
    </row>
    <row r="5" ht="78.75" customHeight="1" spans="1:10">
      <c r="A5" s="41" t="s">
        <v>6</v>
      </c>
      <c r="B5" s="41"/>
      <c r="C5" s="39"/>
      <c r="D5" s="39"/>
      <c r="E5" s="40"/>
      <c r="F5" s="42"/>
      <c r="G5" s="42" t="s">
        <v>7</v>
      </c>
      <c r="H5" s="42"/>
      <c r="I5" s="42"/>
      <c r="J5" s="40"/>
    </row>
    <row r="6" ht="27" customHeight="1" spans="1:10">
      <c r="A6" s="43"/>
      <c r="B6" s="43"/>
      <c r="C6" s="44" t="s">
        <v>8</v>
      </c>
      <c r="D6" s="44"/>
      <c r="E6" s="44"/>
      <c r="F6" s="45"/>
      <c r="G6" s="45"/>
      <c r="H6" s="45"/>
      <c r="I6" s="45"/>
      <c r="J6" s="46" t="s">
        <v>9</v>
      </c>
    </row>
    <row r="7" ht="18" customHeight="1" spans="1:10">
      <c r="A7" s="43"/>
      <c r="B7" s="43"/>
      <c r="C7" s="43"/>
      <c r="D7" s="43"/>
      <c r="E7" s="43"/>
      <c r="F7" s="43"/>
      <c r="G7" s="43"/>
      <c r="H7" s="43"/>
      <c r="I7" s="43"/>
      <c r="J7" s="43"/>
    </row>
    <row r="8" ht="78.75" customHeight="1" spans="1:10">
      <c r="A8" s="41" t="s">
        <v>10</v>
      </c>
      <c r="B8" s="41"/>
      <c r="C8" s="39"/>
      <c r="D8" s="39"/>
      <c r="E8" s="39"/>
      <c r="F8" s="43"/>
      <c r="G8" s="43" t="s">
        <v>11</v>
      </c>
      <c r="H8" s="43"/>
      <c r="I8" s="43"/>
      <c r="J8" s="39"/>
    </row>
    <row r="9" ht="27" customHeight="1" spans="1:10">
      <c r="A9" s="43"/>
      <c r="B9" s="43"/>
      <c r="C9" s="46" t="s">
        <v>12</v>
      </c>
      <c r="D9" s="46"/>
      <c r="E9" s="44"/>
      <c r="F9" s="44"/>
      <c r="G9" s="44"/>
      <c r="H9" s="44"/>
      <c r="I9" s="44"/>
      <c r="J9" s="46" t="s">
        <v>12</v>
      </c>
    </row>
    <row r="10" ht="18" customHeight="1" spans="1:10">
      <c r="A10" s="43"/>
      <c r="B10" s="43"/>
      <c r="C10" s="47"/>
      <c r="D10" s="47"/>
      <c r="E10" s="47"/>
      <c r="F10" s="47"/>
      <c r="G10" s="43"/>
      <c r="H10" s="43"/>
      <c r="I10" s="43"/>
      <c r="J10" s="43"/>
    </row>
    <row r="11" ht="78" customHeight="1" spans="1:10">
      <c r="A11" s="41" t="s">
        <v>13</v>
      </c>
      <c r="B11" s="41"/>
      <c r="C11" s="39"/>
      <c r="D11" s="39"/>
      <c r="E11" s="39"/>
      <c r="F11" s="43"/>
      <c r="G11" s="43" t="s">
        <v>14</v>
      </c>
      <c r="H11" s="43"/>
      <c r="I11" s="43"/>
      <c r="J11" s="49"/>
    </row>
    <row r="12" ht="27" customHeight="1" spans="1:10">
      <c r="A12" s="43"/>
      <c r="B12" s="43"/>
      <c r="C12" s="44" t="s">
        <v>15</v>
      </c>
      <c r="D12" s="44"/>
      <c r="E12" s="44"/>
      <c r="F12" s="44"/>
      <c r="G12" s="44"/>
      <c r="H12" s="44"/>
      <c r="I12" s="44"/>
      <c r="J12" s="46" t="s">
        <v>16</v>
      </c>
    </row>
    <row r="13" ht="18" customHeight="1" spans="1:10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56.25" customHeight="1" spans="1:10">
      <c r="A14" s="43"/>
      <c r="B14" s="43"/>
      <c r="C14" s="47" t="s">
        <v>17</v>
      </c>
      <c r="D14" s="47"/>
      <c r="E14" s="47"/>
      <c r="F14" s="47"/>
      <c r="G14" s="47"/>
      <c r="H14" s="47"/>
      <c r="I14" s="47"/>
      <c r="J14" s="43"/>
    </row>
  </sheetData>
  <mergeCells count="30">
    <mergeCell ref="A1:C1"/>
    <mergeCell ref="D1:G1"/>
    <mergeCell ref="I1:J1"/>
    <mergeCell ref="A2:C2"/>
    <mergeCell ref="D2:H2"/>
    <mergeCell ref="I2:J2"/>
    <mergeCell ref="C3:J3"/>
    <mergeCell ref="C4:J4"/>
    <mergeCell ref="A5:B5"/>
    <mergeCell ref="C5:E5"/>
    <mergeCell ref="G5:I5"/>
    <mergeCell ref="C6:E6"/>
    <mergeCell ref="G6:I6"/>
    <mergeCell ref="C7:D7"/>
    <mergeCell ref="G7:I7"/>
    <mergeCell ref="A8:B8"/>
    <mergeCell ref="C8:E8"/>
    <mergeCell ref="G8:I8"/>
    <mergeCell ref="C9:E9"/>
    <mergeCell ref="G9:I9"/>
    <mergeCell ref="C10:D10"/>
    <mergeCell ref="G10:I10"/>
    <mergeCell ref="A11:B11"/>
    <mergeCell ref="C11:E11"/>
    <mergeCell ref="G11:I11"/>
    <mergeCell ref="C12:E12"/>
    <mergeCell ref="G12:I12"/>
    <mergeCell ref="C13:D13"/>
    <mergeCell ref="G13:I13"/>
    <mergeCell ref="C14:I14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topLeftCell="A22" workbookViewId="0">
      <selection activeCell="G25" sqref="G25:H25"/>
    </sheetView>
  </sheetViews>
  <sheetFormatPr defaultColWidth="9" defaultRowHeight="11.4"/>
  <cols>
    <col min="1" max="1" width="12.6666666666667" customWidth="1"/>
    <col min="2" max="2" width="2" customWidth="1"/>
    <col min="3" max="3" width="15.8333333333333" customWidth="1"/>
    <col min="4" max="4" width="21.6666666666667" customWidth="1"/>
    <col min="5" max="5" width="14.8333333333333" customWidth="1"/>
    <col min="6" max="6" width="6.66666666666667" customWidth="1"/>
    <col min="7" max="7" width="8.66666666666667" customWidth="1"/>
    <col min="8" max="8" width="11.6666666666667" customWidth="1"/>
    <col min="9" max="9" width="19" customWidth="1"/>
  </cols>
  <sheetData>
    <row r="1" ht="24" customHeight="1" spans="1:9">
      <c r="A1" s="31"/>
      <c r="B1" s="31"/>
      <c r="C1" s="31"/>
      <c r="D1" s="31"/>
      <c r="E1" s="31"/>
      <c r="F1" s="31"/>
      <c r="G1" s="31"/>
      <c r="H1" s="32" t="s">
        <v>18</v>
      </c>
      <c r="I1" s="32"/>
    </row>
    <row r="2" ht="29.25" customHeight="1" spans="1:9">
      <c r="A2" s="3" t="s">
        <v>19</v>
      </c>
      <c r="B2" s="3"/>
      <c r="C2" s="3"/>
      <c r="D2" s="3"/>
      <c r="E2" s="3"/>
      <c r="F2" s="3"/>
      <c r="G2" s="3"/>
      <c r="H2" s="3"/>
      <c r="I2" s="3"/>
    </row>
    <row r="3" ht="25.5" customHeight="1" spans="1:9">
      <c r="A3" s="4" t="s">
        <v>20</v>
      </c>
      <c r="B3" s="4"/>
      <c r="C3" s="4"/>
      <c r="D3" s="4"/>
      <c r="E3" s="4"/>
      <c r="F3" s="4"/>
      <c r="G3" s="4"/>
      <c r="H3" s="2" t="s">
        <v>21</v>
      </c>
      <c r="I3" s="2"/>
    </row>
    <row r="4" ht="27.75" customHeight="1" spans="1:9">
      <c r="A4" s="5" t="s">
        <v>22</v>
      </c>
      <c r="B4" s="5"/>
      <c r="C4" s="6" t="s">
        <v>23</v>
      </c>
      <c r="D4" s="6"/>
      <c r="E4" s="6"/>
      <c r="F4" s="6"/>
      <c r="G4" s="6" t="s">
        <v>24</v>
      </c>
      <c r="H4" s="6"/>
      <c r="I4" s="10" t="s">
        <v>25</v>
      </c>
    </row>
    <row r="5" ht="27.75" customHeight="1" spans="1:9">
      <c r="A5" s="7" t="s">
        <v>26</v>
      </c>
      <c r="B5" s="7"/>
      <c r="C5" s="9" t="s">
        <v>27</v>
      </c>
      <c r="D5" s="9"/>
      <c r="E5" s="9"/>
      <c r="F5" s="9"/>
      <c r="G5" s="12"/>
      <c r="H5" s="12"/>
      <c r="I5" s="13"/>
    </row>
    <row r="6" ht="27.75" customHeight="1" spans="1:9">
      <c r="A6" s="7" t="s">
        <v>28</v>
      </c>
      <c r="B6" s="7"/>
      <c r="C6" s="9" t="s">
        <v>29</v>
      </c>
      <c r="D6" s="9"/>
      <c r="E6" s="9"/>
      <c r="F6" s="9"/>
      <c r="G6" s="24">
        <f>SUM('表-09 分部分项工程项目清单计价表'!H7:H8,'表-09 分部分项工程项目清单计价表'!H15:H16)</f>
        <v>277079.1915</v>
      </c>
      <c r="H6" s="24"/>
      <c r="I6" s="13"/>
    </row>
    <row r="7" ht="27.75" customHeight="1" spans="1:9">
      <c r="A7" s="7" t="s">
        <v>30</v>
      </c>
      <c r="B7" s="7"/>
      <c r="C7" s="9" t="s">
        <v>31</v>
      </c>
      <c r="D7" s="9"/>
      <c r="E7" s="9"/>
      <c r="F7" s="9"/>
      <c r="G7" s="24">
        <f>SUM('表-09 分部分项工程项目清单计价表'!H18:H19,'表-09 分部分项工程项目清单计价表'!H26:H29,'表-09 分部分项工程项目清单计价表'!H36)</f>
        <v>46220.0968</v>
      </c>
      <c r="H7" s="24"/>
      <c r="I7" s="13"/>
    </row>
    <row r="8" ht="27.75" customHeight="1" spans="1:9">
      <c r="A8" s="7" t="s">
        <v>32</v>
      </c>
      <c r="B8" s="7"/>
      <c r="C8" s="9" t="s">
        <v>33</v>
      </c>
      <c r="D8" s="9"/>
      <c r="E8" s="9"/>
      <c r="F8" s="9"/>
      <c r="G8" s="24">
        <f>SUM('表-09 分部分项工程项目清单计价表'!H38:H39,'表-09 分部分项工程项目清单计价表'!H46:H48,'表-09 分部分项工程项目清单计价表'!H55:H57,'表-09 分部分项工程项目清单计价表'!H64)</f>
        <v>117128.9254</v>
      </c>
      <c r="H8" s="24"/>
      <c r="I8" s="13"/>
    </row>
    <row r="9" ht="27.75" customHeight="1" spans="1:9">
      <c r="A9" s="7" t="s">
        <v>34</v>
      </c>
      <c r="B9" s="7"/>
      <c r="C9" s="9" t="s">
        <v>35</v>
      </c>
      <c r="D9" s="9"/>
      <c r="E9" s="9"/>
      <c r="F9" s="9"/>
      <c r="G9" s="24">
        <f>SUM('表-09 分部分项工程项目清单计价表'!H66:H67,'表-09 分部分项工程项目清单计价表'!H74:H75,'表-09 分部分项工程项目清单计价表'!H82:H84,'表-09 分部分项工程项目清单计价表'!H91:H94,'表-09 分部分项工程项目清单计价表'!H101:H102,'表-09 分部分项工程项目清单计价表'!H109:H111,'表-09 分部分项工程项目清单计价表'!H118:H120,'表-09 分部分项工程项目清单计价表'!H127:H130)</f>
        <v>1190305.86027</v>
      </c>
      <c r="H9" s="24"/>
      <c r="I9" s="13"/>
    </row>
    <row r="10" ht="27.75" customHeight="1" spans="1:9">
      <c r="A10" s="7" t="s">
        <v>36</v>
      </c>
      <c r="B10" s="7"/>
      <c r="C10" s="9" t="s">
        <v>37</v>
      </c>
      <c r="D10" s="9"/>
      <c r="E10" s="9"/>
      <c r="F10" s="9"/>
      <c r="G10" s="24">
        <f>SUM('表-09 分部分项工程项目清单计价表'!H138:H139,'表-09 分部分项工程项目清单计价表'!H146:H149,'表-09 分部分项工程项目清单计价表'!H156:H159,'表-09 分部分项工程项目清单计价表'!H166:H169,'表-09 分部分项工程项目清单计价表'!H176:H178)</f>
        <v>1440935.86188</v>
      </c>
      <c r="H10" s="24"/>
      <c r="I10" s="13"/>
    </row>
    <row r="11" ht="27.75" customHeight="1" spans="1:9">
      <c r="A11" s="7" t="s">
        <v>38</v>
      </c>
      <c r="B11" s="7"/>
      <c r="C11" s="9" t="s">
        <v>39</v>
      </c>
      <c r="D11" s="9"/>
      <c r="E11" s="9"/>
      <c r="F11" s="9"/>
      <c r="G11" s="24">
        <f>SUM('表-09 分部分项工程项目清单计价表'!H186:H187)</f>
        <v>11596.376</v>
      </c>
      <c r="H11" s="24"/>
      <c r="I11" s="13"/>
    </row>
    <row r="12" ht="27.75" customHeight="1" spans="1:9">
      <c r="A12" s="7" t="s">
        <v>40</v>
      </c>
      <c r="B12" s="7"/>
      <c r="C12" s="9" t="s">
        <v>41</v>
      </c>
      <c r="D12" s="9"/>
      <c r="E12" s="9"/>
      <c r="F12" s="9"/>
      <c r="G12" s="24">
        <f>SUM('表-09 分部分项工程项目清单计价表'!H195,'表-09 分部分项工程项目清单计价表'!H202)</f>
        <v>91959.74272</v>
      </c>
      <c r="H12" s="24"/>
      <c r="I12" s="13"/>
    </row>
    <row r="13" ht="27.75" customHeight="1" spans="1:9">
      <c r="A13" s="7" t="s">
        <v>42</v>
      </c>
      <c r="B13" s="7"/>
      <c r="C13" s="9" t="s">
        <v>43</v>
      </c>
      <c r="D13" s="9"/>
      <c r="E13" s="9"/>
      <c r="F13" s="9"/>
      <c r="G13" s="24">
        <f>SUM('表-09 分部分项工程项目清单计价表'!H204,'表-09 分部分项工程项目清单计价表'!H211:H212,'表-09 分部分项工程项目清单计价表'!H219:H221,'表-09 分部分项工程项目清单计价表'!H228:H231,'表-09 分部分项工程项目清单计价表'!H238:H240)</f>
        <v>205341.43355</v>
      </c>
      <c r="H13" s="24"/>
      <c r="I13" s="13"/>
    </row>
    <row r="14" ht="27.75" customHeight="1" spans="1:9">
      <c r="A14" s="7" t="s">
        <v>44</v>
      </c>
      <c r="B14" s="7"/>
      <c r="C14" s="9" t="s">
        <v>45</v>
      </c>
      <c r="D14" s="9"/>
      <c r="E14" s="9"/>
      <c r="F14" s="9"/>
      <c r="G14" s="24">
        <f>'表-09 施工技术措施项目清单计价表'!K7</f>
        <v>120000</v>
      </c>
      <c r="H14" s="24"/>
      <c r="I14" s="13"/>
    </row>
    <row r="15" ht="27.75" customHeight="1" spans="1:9">
      <c r="A15" s="7"/>
      <c r="B15" s="7"/>
      <c r="C15" s="9"/>
      <c r="D15" s="9"/>
      <c r="E15" s="9"/>
      <c r="F15" s="9"/>
      <c r="G15" s="12"/>
      <c r="H15" s="12"/>
      <c r="I15" s="13"/>
    </row>
    <row r="16" ht="27.75" customHeight="1" spans="1:9">
      <c r="A16" s="7"/>
      <c r="B16" s="7"/>
      <c r="C16" s="9"/>
      <c r="D16" s="9"/>
      <c r="E16" s="9"/>
      <c r="F16" s="9"/>
      <c r="G16" s="12"/>
      <c r="H16" s="12"/>
      <c r="I16" s="13"/>
    </row>
    <row r="17" ht="27.75" customHeight="1" spans="1:9">
      <c r="A17" s="7"/>
      <c r="B17" s="7"/>
      <c r="C17" s="9"/>
      <c r="D17" s="9"/>
      <c r="E17" s="9"/>
      <c r="F17" s="9"/>
      <c r="G17" s="12"/>
      <c r="H17" s="12"/>
      <c r="I17" s="13"/>
    </row>
    <row r="18" ht="27.75" customHeight="1" spans="1:9">
      <c r="A18" s="7"/>
      <c r="B18" s="7"/>
      <c r="C18" s="9"/>
      <c r="D18" s="9"/>
      <c r="E18" s="9"/>
      <c r="F18" s="9"/>
      <c r="G18" s="12"/>
      <c r="H18" s="12"/>
      <c r="I18" s="13"/>
    </row>
    <row r="19" ht="27.75" customHeight="1" spans="1:9">
      <c r="A19" s="7"/>
      <c r="B19" s="7"/>
      <c r="C19" s="9"/>
      <c r="D19" s="9"/>
      <c r="E19" s="9"/>
      <c r="F19" s="9"/>
      <c r="G19" s="12"/>
      <c r="H19" s="12"/>
      <c r="I19" s="13"/>
    </row>
    <row r="20" ht="27.75" customHeight="1" spans="1:9">
      <c r="A20" s="7"/>
      <c r="B20" s="7"/>
      <c r="C20" s="9"/>
      <c r="D20" s="9"/>
      <c r="E20" s="9"/>
      <c r="F20" s="9"/>
      <c r="G20" s="12"/>
      <c r="H20" s="12"/>
      <c r="I20" s="13"/>
    </row>
    <row r="21" ht="27.75" customHeight="1" spans="1:9">
      <c r="A21" s="7"/>
      <c r="B21" s="7"/>
      <c r="C21" s="9"/>
      <c r="D21" s="9"/>
      <c r="E21" s="9"/>
      <c r="F21" s="9"/>
      <c r="G21" s="12"/>
      <c r="H21" s="12"/>
      <c r="I21" s="13"/>
    </row>
    <row r="22" ht="27.75" customHeight="1" spans="1:9">
      <c r="A22" s="7"/>
      <c r="B22" s="7"/>
      <c r="C22" s="9"/>
      <c r="D22" s="9"/>
      <c r="E22" s="9"/>
      <c r="F22" s="9"/>
      <c r="G22" s="12"/>
      <c r="H22" s="12"/>
      <c r="I22" s="13"/>
    </row>
    <row r="23" ht="27.75" customHeight="1" spans="1:9">
      <c r="A23" s="7"/>
      <c r="B23" s="7"/>
      <c r="C23" s="9"/>
      <c r="D23" s="9"/>
      <c r="E23" s="9"/>
      <c r="F23" s="9"/>
      <c r="G23" s="12"/>
      <c r="H23" s="12"/>
      <c r="I23" s="13"/>
    </row>
    <row r="24" ht="27.75" customHeight="1" spans="1:9">
      <c r="A24" s="7"/>
      <c r="B24" s="7"/>
      <c r="C24" s="9"/>
      <c r="D24" s="9"/>
      <c r="E24" s="9"/>
      <c r="F24" s="9"/>
      <c r="G24" s="12"/>
      <c r="H24" s="12"/>
      <c r="I24" s="13"/>
    </row>
    <row r="25" ht="27.75" customHeight="1" spans="1:9">
      <c r="A25" s="21" t="s">
        <v>46</v>
      </c>
      <c r="B25" s="21"/>
      <c r="C25" s="22"/>
      <c r="D25" s="22"/>
      <c r="E25" s="22"/>
      <c r="F25" s="22"/>
      <c r="G25" s="23">
        <f>SUM(G6:H14)</f>
        <v>3500567.48812</v>
      </c>
      <c r="H25" s="23"/>
      <c r="I25" s="28"/>
    </row>
    <row r="26" ht="25.5" customHeight="1" spans="1:9">
      <c r="A26" s="33" t="s">
        <v>47</v>
      </c>
      <c r="B26" s="33"/>
      <c r="C26" s="33"/>
      <c r="D26" s="33"/>
      <c r="E26" s="33"/>
      <c r="F26" s="33"/>
      <c r="G26" s="33"/>
      <c r="H26" s="33"/>
      <c r="I26" s="33"/>
    </row>
  </sheetData>
  <mergeCells count="72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F24"/>
    <mergeCell ref="G24:H24"/>
    <mergeCell ref="A25:F25"/>
    <mergeCell ref="G25:H25"/>
    <mergeCell ref="A26:I26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0"/>
  <sheetViews>
    <sheetView showGridLines="0" tabSelected="1" topLeftCell="A184" workbookViewId="0">
      <selection activeCell="D130" sqref="D130"/>
    </sheetView>
  </sheetViews>
  <sheetFormatPr defaultColWidth="9" defaultRowHeight="11.4"/>
  <cols>
    <col min="1" max="1" width="11.1666666666667" customWidth="1"/>
    <col min="2" max="2" width="8.5" customWidth="1"/>
    <col min="3" max="3" width="14.5" customWidth="1"/>
    <col min="4" max="4" width="35.4270833333333" customWidth="1"/>
    <col min="5" max="5" width="9.16666666666667" customWidth="1"/>
    <col min="6" max="6" width="8.42708333333333" customWidth="1"/>
    <col min="7" max="8" width="17.6666666666667" customWidth="1"/>
    <col min="9" max="9" width="21.1666666666667" style="1" customWidth="1"/>
  </cols>
  <sheetData>
    <row r="1" spans="1:9">
      <c r="A1" s="2" t="s">
        <v>48</v>
      </c>
      <c r="B1" s="2"/>
      <c r="C1" s="2"/>
      <c r="D1" s="2"/>
      <c r="E1" s="2"/>
      <c r="F1" s="2"/>
      <c r="G1" s="2"/>
      <c r="H1" s="2"/>
      <c r="I1" s="2"/>
    </row>
    <row r="2" ht="25.8" spans="1:9">
      <c r="A2" s="3" t="s">
        <v>49</v>
      </c>
      <c r="B2" s="3"/>
      <c r="C2" s="3"/>
      <c r="D2" s="3"/>
      <c r="E2" s="3"/>
      <c r="F2" s="3"/>
      <c r="G2" s="3"/>
      <c r="H2" s="3"/>
      <c r="I2" s="3"/>
    </row>
    <row r="3" ht="12.15" spans="1:9">
      <c r="A3" s="4" t="s">
        <v>20</v>
      </c>
      <c r="B3" s="4"/>
      <c r="C3" s="4"/>
      <c r="D3" s="4"/>
      <c r="E3" s="4"/>
      <c r="F3" s="4"/>
      <c r="G3" s="2"/>
      <c r="H3" s="2"/>
      <c r="I3" s="2"/>
    </row>
    <row r="4" spans="1:9">
      <c r="A4" s="5" t="s">
        <v>22</v>
      </c>
      <c r="B4" s="6" t="s">
        <v>50</v>
      </c>
      <c r="C4" s="6" t="s">
        <v>51</v>
      </c>
      <c r="D4" s="6" t="s">
        <v>52</v>
      </c>
      <c r="E4" s="6" t="s">
        <v>53</v>
      </c>
      <c r="F4" s="6" t="s">
        <v>54</v>
      </c>
      <c r="G4" s="6" t="s">
        <v>55</v>
      </c>
      <c r="H4" s="6"/>
      <c r="I4" s="10"/>
    </row>
    <row r="5" spans="1:9">
      <c r="A5" s="7"/>
      <c r="B5" s="8"/>
      <c r="C5" s="8"/>
      <c r="D5" s="8"/>
      <c r="E5" s="8"/>
      <c r="F5" s="8"/>
      <c r="G5" s="8" t="s">
        <v>56</v>
      </c>
      <c r="H5" s="8" t="s">
        <v>57</v>
      </c>
      <c r="I5" s="11" t="s">
        <v>58</v>
      </c>
    </row>
    <row r="6" spans="1:9">
      <c r="A6" s="7"/>
      <c r="B6" s="8" t="s">
        <v>59</v>
      </c>
      <c r="C6" s="9" t="s">
        <v>60</v>
      </c>
      <c r="D6" s="9"/>
      <c r="E6" s="15"/>
      <c r="F6" s="15"/>
      <c r="G6" s="15"/>
      <c r="H6" s="15"/>
      <c r="I6" s="26"/>
    </row>
    <row r="7" s="14" customFormat="1" ht="172.8" spans="1:9">
      <c r="A7" s="16">
        <v>1</v>
      </c>
      <c r="B7" s="17" t="s">
        <v>61</v>
      </c>
      <c r="C7" s="18" t="s">
        <v>62</v>
      </c>
      <c r="D7" s="18" t="s">
        <v>63</v>
      </c>
      <c r="E7" s="17" t="s">
        <v>64</v>
      </c>
      <c r="F7" s="19">
        <v>192.99</v>
      </c>
      <c r="G7" s="19">
        <v>927.31</v>
      </c>
      <c r="H7" s="20">
        <f>F7*G7</f>
        <v>178961.5569</v>
      </c>
      <c r="I7" s="27"/>
    </row>
    <row r="8" s="14" customFormat="1" ht="162" spans="1:9">
      <c r="A8" s="16">
        <v>2</v>
      </c>
      <c r="B8" s="17" t="s">
        <v>65</v>
      </c>
      <c r="C8" s="18" t="s">
        <v>66</v>
      </c>
      <c r="D8" s="18" t="s">
        <v>67</v>
      </c>
      <c r="E8" s="17" t="s">
        <v>68</v>
      </c>
      <c r="F8" s="19">
        <v>78.4</v>
      </c>
      <c r="G8" s="19">
        <v>80.12</v>
      </c>
      <c r="H8" s="20">
        <f>F8*G8</f>
        <v>6281.408</v>
      </c>
      <c r="I8" s="27"/>
    </row>
    <row r="9" ht="12.15" spans="1:9">
      <c r="A9" s="21" t="s">
        <v>69</v>
      </c>
      <c r="B9" s="22"/>
      <c r="C9" s="22"/>
      <c r="D9" s="22"/>
      <c r="E9" s="22"/>
      <c r="F9" s="22"/>
      <c r="G9" s="22"/>
      <c r="H9" s="23">
        <f>SUM(H7:H8)</f>
        <v>185242.9649</v>
      </c>
      <c r="I9" s="28"/>
    </row>
    <row r="10" spans="1:9">
      <c r="A10" s="2" t="s">
        <v>48</v>
      </c>
      <c r="B10" s="2"/>
      <c r="C10" s="2"/>
      <c r="D10" s="2"/>
      <c r="E10" s="2"/>
      <c r="F10" s="2"/>
      <c r="G10" s="2"/>
      <c r="H10" s="2"/>
      <c r="I10" s="2"/>
    </row>
    <row r="11" ht="25.8" spans="1:9">
      <c r="A11" s="3" t="s">
        <v>49</v>
      </c>
      <c r="B11" s="3"/>
      <c r="C11" s="3"/>
      <c r="D11" s="3"/>
      <c r="E11" s="3"/>
      <c r="F11" s="3"/>
      <c r="G11" s="3"/>
      <c r="H11" s="3"/>
      <c r="I11" s="3"/>
    </row>
    <row r="12" ht="12.15" spans="1:9">
      <c r="A12" s="4" t="s">
        <v>20</v>
      </c>
      <c r="B12" s="4"/>
      <c r="C12" s="4"/>
      <c r="D12" s="4"/>
      <c r="E12" s="4"/>
      <c r="F12" s="4"/>
      <c r="G12" s="2"/>
      <c r="H12" s="2"/>
      <c r="I12" s="2"/>
    </row>
    <row r="13" spans="1:9">
      <c r="A13" s="5" t="s">
        <v>22</v>
      </c>
      <c r="B13" s="6" t="s">
        <v>50</v>
      </c>
      <c r="C13" s="6" t="s">
        <v>51</v>
      </c>
      <c r="D13" s="6" t="s">
        <v>52</v>
      </c>
      <c r="E13" s="6" t="s">
        <v>53</v>
      </c>
      <c r="F13" s="6" t="s">
        <v>54</v>
      </c>
      <c r="G13" s="6" t="s">
        <v>55</v>
      </c>
      <c r="H13" s="6"/>
      <c r="I13" s="10"/>
    </row>
    <row r="14" spans="1:9">
      <c r="A14" s="7"/>
      <c r="B14" s="8"/>
      <c r="C14" s="8"/>
      <c r="D14" s="8"/>
      <c r="E14" s="8"/>
      <c r="F14" s="8"/>
      <c r="G14" s="8" t="s">
        <v>56</v>
      </c>
      <c r="H14" s="8" t="s">
        <v>57</v>
      </c>
      <c r="I14" s="11" t="s">
        <v>58</v>
      </c>
    </row>
    <row r="15" ht="162" spans="1:9">
      <c r="A15" s="7">
        <v>3</v>
      </c>
      <c r="B15" s="8" t="s">
        <v>70</v>
      </c>
      <c r="C15" s="9" t="s">
        <v>71</v>
      </c>
      <c r="D15" s="9" t="s">
        <v>72</v>
      </c>
      <c r="E15" s="8" t="s">
        <v>64</v>
      </c>
      <c r="F15" s="24">
        <v>357.87</v>
      </c>
      <c r="G15" s="24">
        <v>97.42</v>
      </c>
      <c r="H15" s="24">
        <f t="shared" ref="H15:H19" si="0">F15*G15</f>
        <v>34863.6954</v>
      </c>
      <c r="I15" s="13"/>
    </row>
    <row r="16" ht="140.4" spans="1:9">
      <c r="A16" s="7">
        <v>4</v>
      </c>
      <c r="B16" s="8" t="s">
        <v>73</v>
      </c>
      <c r="C16" s="9" t="s">
        <v>74</v>
      </c>
      <c r="D16" s="9" t="s">
        <v>75</v>
      </c>
      <c r="E16" s="8" t="s">
        <v>64</v>
      </c>
      <c r="F16" s="24">
        <v>740.48</v>
      </c>
      <c r="G16" s="24">
        <v>76.94</v>
      </c>
      <c r="H16" s="24">
        <f t="shared" si="0"/>
        <v>56972.5312</v>
      </c>
      <c r="I16" s="13"/>
    </row>
    <row r="17" spans="1:9">
      <c r="A17" s="7"/>
      <c r="B17" s="8"/>
      <c r="C17" s="9" t="s">
        <v>31</v>
      </c>
      <c r="D17" s="9"/>
      <c r="E17" s="15"/>
      <c r="F17" s="25"/>
      <c r="G17" s="25"/>
      <c r="H17" s="24">
        <f t="shared" si="0"/>
        <v>0</v>
      </c>
      <c r="I17" s="26"/>
    </row>
    <row r="18" ht="129.6" spans="1:9">
      <c r="A18" s="7">
        <v>1</v>
      </c>
      <c r="B18" s="8" t="s">
        <v>76</v>
      </c>
      <c r="C18" s="9" t="s">
        <v>77</v>
      </c>
      <c r="D18" s="9" t="s">
        <v>78</v>
      </c>
      <c r="E18" s="8" t="s">
        <v>64</v>
      </c>
      <c r="F18" s="24">
        <v>13.24</v>
      </c>
      <c r="G18" s="24">
        <v>1632.22</v>
      </c>
      <c r="H18" s="24">
        <f t="shared" si="0"/>
        <v>21610.5928</v>
      </c>
      <c r="I18" s="13"/>
    </row>
    <row r="19" ht="129.6" spans="1:9">
      <c r="A19" s="7">
        <v>2</v>
      </c>
      <c r="B19" s="8" t="s">
        <v>79</v>
      </c>
      <c r="C19" s="9" t="s">
        <v>80</v>
      </c>
      <c r="D19" s="9" t="s">
        <v>81</v>
      </c>
      <c r="E19" s="8" t="s">
        <v>82</v>
      </c>
      <c r="F19" s="24">
        <v>1.5</v>
      </c>
      <c r="G19" s="24">
        <v>1558.4</v>
      </c>
      <c r="H19" s="24">
        <f t="shared" si="0"/>
        <v>2337.6</v>
      </c>
      <c r="I19" s="29" t="s">
        <v>83</v>
      </c>
    </row>
    <row r="20" ht="12.15" spans="1:9">
      <c r="A20" s="21" t="s">
        <v>69</v>
      </c>
      <c r="B20" s="22"/>
      <c r="C20" s="22"/>
      <c r="D20" s="22"/>
      <c r="E20" s="22"/>
      <c r="F20" s="22"/>
      <c r="G20" s="22"/>
      <c r="H20" s="23">
        <f>SUM(H15:H19)</f>
        <v>115784.4194</v>
      </c>
      <c r="I20" s="28"/>
    </row>
    <row r="21" spans="1:9">
      <c r="A21" s="2" t="s">
        <v>48</v>
      </c>
      <c r="B21" s="2"/>
      <c r="C21" s="2"/>
      <c r="D21" s="2"/>
      <c r="E21" s="2"/>
      <c r="F21" s="2"/>
      <c r="G21" s="2"/>
      <c r="H21" s="2"/>
      <c r="I21" s="2"/>
    </row>
    <row r="22" ht="25.8" spans="1:9">
      <c r="A22" s="3" t="s">
        <v>49</v>
      </c>
      <c r="B22" s="3"/>
      <c r="C22" s="3"/>
      <c r="D22" s="3"/>
      <c r="E22" s="3"/>
      <c r="F22" s="3"/>
      <c r="G22" s="3"/>
      <c r="H22" s="3"/>
      <c r="I22" s="3"/>
    </row>
    <row r="23" ht="12.15" spans="1:9">
      <c r="A23" s="4" t="s">
        <v>20</v>
      </c>
      <c r="B23" s="4"/>
      <c r="C23" s="4"/>
      <c r="D23" s="4"/>
      <c r="E23" s="4"/>
      <c r="F23" s="4"/>
      <c r="G23" s="2"/>
      <c r="H23" s="2"/>
      <c r="I23" s="2"/>
    </row>
    <row r="24" spans="1:9">
      <c r="A24" s="5" t="s">
        <v>22</v>
      </c>
      <c r="B24" s="6" t="s">
        <v>50</v>
      </c>
      <c r="C24" s="6" t="s">
        <v>51</v>
      </c>
      <c r="D24" s="6" t="s">
        <v>52</v>
      </c>
      <c r="E24" s="6" t="s">
        <v>53</v>
      </c>
      <c r="F24" s="6" t="s">
        <v>54</v>
      </c>
      <c r="G24" s="6" t="s">
        <v>55</v>
      </c>
      <c r="H24" s="6"/>
      <c r="I24" s="10"/>
    </row>
    <row r="25" spans="1:9">
      <c r="A25" s="7"/>
      <c r="B25" s="8"/>
      <c r="C25" s="8"/>
      <c r="D25" s="8"/>
      <c r="E25" s="8"/>
      <c r="F25" s="8"/>
      <c r="G25" s="8" t="s">
        <v>56</v>
      </c>
      <c r="H25" s="8" t="s">
        <v>57</v>
      </c>
      <c r="I25" s="11" t="s">
        <v>58</v>
      </c>
    </row>
    <row r="26" ht="129.6" spans="1:9">
      <c r="A26" s="7">
        <v>3</v>
      </c>
      <c r="B26" s="8" t="s">
        <v>84</v>
      </c>
      <c r="C26" s="9" t="s">
        <v>85</v>
      </c>
      <c r="D26" s="9" t="s">
        <v>86</v>
      </c>
      <c r="E26" s="8" t="s">
        <v>64</v>
      </c>
      <c r="F26" s="12">
        <v>0.32</v>
      </c>
      <c r="G26" s="24">
        <v>2255.7</v>
      </c>
      <c r="H26" s="24">
        <f t="shared" ref="H26:H29" si="1">F26*G26</f>
        <v>721.824</v>
      </c>
      <c r="I26" s="13"/>
    </row>
    <row r="27" ht="129.6" spans="1:9">
      <c r="A27" s="7">
        <v>4</v>
      </c>
      <c r="B27" s="8" t="s">
        <v>87</v>
      </c>
      <c r="C27" s="9" t="s">
        <v>88</v>
      </c>
      <c r="D27" s="9" t="s">
        <v>89</v>
      </c>
      <c r="E27" s="8" t="s">
        <v>90</v>
      </c>
      <c r="F27" s="12">
        <v>96</v>
      </c>
      <c r="G27" s="24">
        <v>22.46</v>
      </c>
      <c r="H27" s="24">
        <f t="shared" si="1"/>
        <v>2156.16</v>
      </c>
      <c r="I27" s="11" t="s">
        <v>83</v>
      </c>
    </row>
    <row r="28" ht="129.6" spans="1:9">
      <c r="A28" s="7">
        <v>5</v>
      </c>
      <c r="B28" s="8" t="s">
        <v>91</v>
      </c>
      <c r="C28" s="9" t="s">
        <v>92</v>
      </c>
      <c r="D28" s="9" t="s">
        <v>89</v>
      </c>
      <c r="E28" s="8" t="s">
        <v>90</v>
      </c>
      <c r="F28" s="12">
        <v>288</v>
      </c>
      <c r="G28" s="24">
        <v>25.11</v>
      </c>
      <c r="H28" s="24">
        <f t="shared" si="1"/>
        <v>7231.68</v>
      </c>
      <c r="I28" s="11" t="s">
        <v>83</v>
      </c>
    </row>
    <row r="29" ht="129.6" spans="1:9">
      <c r="A29" s="7">
        <v>6</v>
      </c>
      <c r="B29" s="8" t="s">
        <v>93</v>
      </c>
      <c r="C29" s="9" t="s">
        <v>94</v>
      </c>
      <c r="D29" s="9" t="s">
        <v>89</v>
      </c>
      <c r="E29" s="8" t="s">
        <v>90</v>
      </c>
      <c r="F29" s="12">
        <v>192</v>
      </c>
      <c r="G29" s="24">
        <v>35.43</v>
      </c>
      <c r="H29" s="24">
        <f t="shared" si="1"/>
        <v>6802.56</v>
      </c>
      <c r="I29" s="11" t="s">
        <v>83</v>
      </c>
    </row>
    <row r="30" ht="12.15" spans="1:9">
      <c r="A30" s="21" t="s">
        <v>69</v>
      </c>
      <c r="B30" s="22"/>
      <c r="C30" s="22"/>
      <c r="D30" s="22"/>
      <c r="E30" s="22"/>
      <c r="F30" s="22"/>
      <c r="G30" s="22"/>
      <c r="H30" s="23">
        <f>SUM(H26:H29)</f>
        <v>16912.224</v>
      </c>
      <c r="I30" s="28"/>
    </row>
    <row r="31" spans="1:9">
      <c r="A31" s="2" t="s">
        <v>48</v>
      </c>
      <c r="B31" s="2"/>
      <c r="C31" s="2"/>
      <c r="D31" s="2"/>
      <c r="E31" s="2"/>
      <c r="F31" s="2"/>
      <c r="G31" s="2"/>
      <c r="H31" s="2"/>
      <c r="I31" s="2"/>
    </row>
    <row r="32" ht="25.8" spans="1:9">
      <c r="A32" s="3" t="s">
        <v>49</v>
      </c>
      <c r="B32" s="3"/>
      <c r="C32" s="3"/>
      <c r="D32" s="3"/>
      <c r="E32" s="3"/>
      <c r="F32" s="3"/>
      <c r="G32" s="3"/>
      <c r="H32" s="3"/>
      <c r="I32" s="3"/>
    </row>
    <row r="33" ht="12.15" spans="1:9">
      <c r="A33" s="4" t="s">
        <v>20</v>
      </c>
      <c r="B33" s="4"/>
      <c r="C33" s="4"/>
      <c r="D33" s="4"/>
      <c r="E33" s="4"/>
      <c r="F33" s="4"/>
      <c r="G33" s="2"/>
      <c r="H33" s="2"/>
      <c r="I33" s="2"/>
    </row>
    <row r="34" spans="1:9">
      <c r="A34" s="5" t="s">
        <v>22</v>
      </c>
      <c r="B34" s="6" t="s">
        <v>50</v>
      </c>
      <c r="C34" s="6" t="s">
        <v>51</v>
      </c>
      <c r="D34" s="6" t="s">
        <v>52</v>
      </c>
      <c r="E34" s="6" t="s">
        <v>53</v>
      </c>
      <c r="F34" s="6" t="s">
        <v>54</v>
      </c>
      <c r="G34" s="6" t="s">
        <v>55</v>
      </c>
      <c r="H34" s="6"/>
      <c r="I34" s="10"/>
    </row>
    <row r="35" spans="1:9">
      <c r="A35" s="7"/>
      <c r="B35" s="8"/>
      <c r="C35" s="8"/>
      <c r="D35" s="8"/>
      <c r="E35" s="8"/>
      <c r="F35" s="8"/>
      <c r="G35" s="8" t="s">
        <v>56</v>
      </c>
      <c r="H35" s="8" t="s">
        <v>57</v>
      </c>
      <c r="I35" s="11" t="s">
        <v>58</v>
      </c>
    </row>
    <row r="36" ht="162" spans="1:9">
      <c r="A36" s="7">
        <v>7</v>
      </c>
      <c r="B36" s="8" t="s">
        <v>95</v>
      </c>
      <c r="C36" s="9" t="s">
        <v>96</v>
      </c>
      <c r="D36" s="9" t="s">
        <v>97</v>
      </c>
      <c r="E36" s="8" t="s">
        <v>90</v>
      </c>
      <c r="F36" s="24">
        <v>144</v>
      </c>
      <c r="G36" s="24">
        <v>37.22</v>
      </c>
      <c r="H36" s="24">
        <f t="shared" ref="H36:H39" si="2">F36*G36</f>
        <v>5359.68</v>
      </c>
      <c r="I36" s="13"/>
    </row>
    <row r="37" spans="1:9">
      <c r="A37" s="7"/>
      <c r="B37" s="8"/>
      <c r="C37" s="9" t="s">
        <v>33</v>
      </c>
      <c r="D37" s="9"/>
      <c r="E37" s="15"/>
      <c r="F37" s="25"/>
      <c r="G37" s="25"/>
      <c r="H37" s="24">
        <f t="shared" si="2"/>
        <v>0</v>
      </c>
      <c r="I37" s="26"/>
    </row>
    <row r="38" ht="151.2" spans="1:9">
      <c r="A38" s="7">
        <v>1</v>
      </c>
      <c r="B38" s="8" t="s">
        <v>98</v>
      </c>
      <c r="C38" s="9" t="s">
        <v>99</v>
      </c>
      <c r="D38" s="9" t="s">
        <v>100</v>
      </c>
      <c r="E38" s="8" t="s">
        <v>68</v>
      </c>
      <c r="F38" s="24">
        <v>25.5</v>
      </c>
      <c r="G38" s="24">
        <v>3.87</v>
      </c>
      <c r="H38" s="24">
        <f t="shared" si="2"/>
        <v>98.685</v>
      </c>
      <c r="I38" s="13"/>
    </row>
    <row r="39" ht="162" spans="1:9">
      <c r="A39" s="7">
        <v>2</v>
      </c>
      <c r="B39" s="8" t="s">
        <v>101</v>
      </c>
      <c r="C39" s="9" t="s">
        <v>102</v>
      </c>
      <c r="D39" s="9" t="s">
        <v>103</v>
      </c>
      <c r="E39" s="8" t="s">
        <v>64</v>
      </c>
      <c r="F39" s="24">
        <v>76.18</v>
      </c>
      <c r="G39" s="24">
        <v>109.52</v>
      </c>
      <c r="H39" s="24">
        <f t="shared" si="2"/>
        <v>8343.2336</v>
      </c>
      <c r="I39" s="13"/>
    </row>
    <row r="40" ht="12.15" spans="1:9">
      <c r="A40" s="21" t="s">
        <v>69</v>
      </c>
      <c r="B40" s="22"/>
      <c r="C40" s="22"/>
      <c r="D40" s="22"/>
      <c r="E40" s="22"/>
      <c r="F40" s="22"/>
      <c r="G40" s="22"/>
      <c r="H40" s="23">
        <f>SUM(H36:H39)</f>
        <v>13801.5986</v>
      </c>
      <c r="I40" s="28"/>
    </row>
    <row r="41" spans="1:9">
      <c r="A41" s="2" t="s">
        <v>48</v>
      </c>
      <c r="B41" s="2"/>
      <c r="C41" s="2"/>
      <c r="D41" s="2"/>
      <c r="E41" s="2"/>
      <c r="F41" s="2"/>
      <c r="G41" s="2"/>
      <c r="H41" s="2"/>
      <c r="I41" s="2"/>
    </row>
    <row r="42" ht="25.8" spans="1:9">
      <c r="A42" s="3" t="s">
        <v>49</v>
      </c>
      <c r="B42" s="3"/>
      <c r="C42" s="3"/>
      <c r="D42" s="3"/>
      <c r="E42" s="3"/>
      <c r="F42" s="3"/>
      <c r="G42" s="3"/>
      <c r="H42" s="3"/>
      <c r="I42" s="3"/>
    </row>
    <row r="43" ht="12.15" spans="1:9">
      <c r="A43" s="4" t="s">
        <v>20</v>
      </c>
      <c r="B43" s="4"/>
      <c r="C43" s="4"/>
      <c r="D43" s="4"/>
      <c r="E43" s="4"/>
      <c r="F43" s="4"/>
      <c r="G43" s="2"/>
      <c r="H43" s="2"/>
      <c r="I43" s="2"/>
    </row>
    <row r="44" spans="1:9">
      <c r="A44" s="5" t="s">
        <v>22</v>
      </c>
      <c r="B44" s="6" t="s">
        <v>50</v>
      </c>
      <c r="C44" s="6" t="s">
        <v>51</v>
      </c>
      <c r="D44" s="6" t="s">
        <v>52</v>
      </c>
      <c r="E44" s="6" t="s">
        <v>53</v>
      </c>
      <c r="F44" s="6" t="s">
        <v>54</v>
      </c>
      <c r="G44" s="6" t="s">
        <v>55</v>
      </c>
      <c r="H44" s="6"/>
      <c r="I44" s="10"/>
    </row>
    <row r="45" spans="1:9">
      <c r="A45" s="7"/>
      <c r="B45" s="8"/>
      <c r="C45" s="8"/>
      <c r="D45" s="8"/>
      <c r="E45" s="8"/>
      <c r="F45" s="8"/>
      <c r="G45" s="8" t="s">
        <v>56</v>
      </c>
      <c r="H45" s="8" t="s">
        <v>57</v>
      </c>
      <c r="I45" s="11" t="s">
        <v>58</v>
      </c>
    </row>
    <row r="46" ht="140.4" spans="1:9">
      <c r="A46" s="7">
        <v>3</v>
      </c>
      <c r="B46" s="8" t="s">
        <v>104</v>
      </c>
      <c r="C46" s="9" t="s">
        <v>105</v>
      </c>
      <c r="D46" s="9" t="s">
        <v>106</v>
      </c>
      <c r="E46" s="8" t="s">
        <v>68</v>
      </c>
      <c r="F46" s="24">
        <v>84.92</v>
      </c>
      <c r="G46" s="24">
        <v>8.76</v>
      </c>
      <c r="H46" s="24">
        <f t="shared" ref="H46:H48" si="3">F46*G46</f>
        <v>743.8992</v>
      </c>
      <c r="I46" s="13"/>
    </row>
    <row r="47" ht="205.2" spans="1:9">
      <c r="A47" s="7">
        <v>4</v>
      </c>
      <c r="B47" s="8" t="s">
        <v>107</v>
      </c>
      <c r="C47" s="9" t="s">
        <v>108</v>
      </c>
      <c r="D47" s="9" t="s">
        <v>109</v>
      </c>
      <c r="E47" s="8" t="s">
        <v>68</v>
      </c>
      <c r="F47" s="24">
        <v>84.92</v>
      </c>
      <c r="G47" s="24">
        <v>34.99</v>
      </c>
      <c r="H47" s="24">
        <f t="shared" si="3"/>
        <v>2971.3508</v>
      </c>
      <c r="I47" s="13"/>
    </row>
    <row r="48" ht="129.6" spans="1:9">
      <c r="A48" s="7">
        <v>5</v>
      </c>
      <c r="B48" s="8" t="s">
        <v>110</v>
      </c>
      <c r="C48" s="9" t="s">
        <v>80</v>
      </c>
      <c r="D48" s="9" t="s">
        <v>81</v>
      </c>
      <c r="E48" s="8" t="s">
        <v>82</v>
      </c>
      <c r="F48" s="24">
        <v>2.821</v>
      </c>
      <c r="G48" s="24">
        <v>1558.4</v>
      </c>
      <c r="H48" s="24">
        <f t="shared" si="3"/>
        <v>4396.2464</v>
      </c>
      <c r="I48" s="29" t="s">
        <v>83</v>
      </c>
    </row>
    <row r="49" ht="12.15" spans="1:9">
      <c r="A49" s="21" t="s">
        <v>69</v>
      </c>
      <c r="B49" s="22"/>
      <c r="C49" s="22"/>
      <c r="D49" s="22"/>
      <c r="E49" s="22"/>
      <c r="F49" s="22"/>
      <c r="G49" s="22"/>
      <c r="H49" s="23">
        <f>SUM(H46:H48)</f>
        <v>8111.4964</v>
      </c>
      <c r="I49" s="28"/>
    </row>
    <row r="50" spans="1:9">
      <c r="A50" s="2" t="s">
        <v>48</v>
      </c>
      <c r="B50" s="2"/>
      <c r="C50" s="2"/>
      <c r="D50" s="2"/>
      <c r="E50" s="2"/>
      <c r="F50" s="2"/>
      <c r="G50" s="2"/>
      <c r="H50" s="2"/>
      <c r="I50" s="2"/>
    </row>
    <row r="51" ht="25.8" spans="1:9">
      <c r="A51" s="3" t="s">
        <v>49</v>
      </c>
      <c r="B51" s="3"/>
      <c r="C51" s="3"/>
      <c r="D51" s="3"/>
      <c r="E51" s="3"/>
      <c r="F51" s="3"/>
      <c r="G51" s="3"/>
      <c r="H51" s="3"/>
      <c r="I51" s="3"/>
    </row>
    <row r="52" ht="12.15" spans="1:9">
      <c r="A52" s="4" t="s">
        <v>20</v>
      </c>
      <c r="B52" s="4"/>
      <c r="C52" s="4"/>
      <c r="D52" s="4"/>
      <c r="E52" s="4"/>
      <c r="F52" s="4"/>
      <c r="G52" s="2"/>
      <c r="H52" s="2"/>
      <c r="I52" s="2"/>
    </row>
    <row r="53" spans="1:9">
      <c r="A53" s="5" t="s">
        <v>22</v>
      </c>
      <c r="B53" s="6" t="s">
        <v>50</v>
      </c>
      <c r="C53" s="6" t="s">
        <v>51</v>
      </c>
      <c r="D53" s="6" t="s">
        <v>52</v>
      </c>
      <c r="E53" s="6" t="s">
        <v>53</v>
      </c>
      <c r="F53" s="6" t="s">
        <v>54</v>
      </c>
      <c r="G53" s="6" t="s">
        <v>55</v>
      </c>
      <c r="H53" s="6"/>
      <c r="I53" s="10"/>
    </row>
    <row r="54" spans="1:9">
      <c r="A54" s="7"/>
      <c r="B54" s="8"/>
      <c r="C54" s="8"/>
      <c r="D54" s="8"/>
      <c r="E54" s="8"/>
      <c r="F54" s="8"/>
      <c r="G54" s="8" t="s">
        <v>56</v>
      </c>
      <c r="H54" s="8" t="s">
        <v>57</v>
      </c>
      <c r="I54" s="11" t="s">
        <v>58</v>
      </c>
    </row>
    <row r="55" ht="129.6" spans="1:9">
      <c r="A55" s="7">
        <v>6</v>
      </c>
      <c r="B55" s="8" t="s">
        <v>111</v>
      </c>
      <c r="C55" s="9" t="s">
        <v>112</v>
      </c>
      <c r="D55" s="9" t="s">
        <v>89</v>
      </c>
      <c r="E55" s="8" t="s">
        <v>90</v>
      </c>
      <c r="F55" s="12">
        <v>1512</v>
      </c>
      <c r="G55" s="24">
        <v>16.62</v>
      </c>
      <c r="H55" s="24">
        <f t="shared" ref="H55:H57" si="4">F55*G55</f>
        <v>25129.44</v>
      </c>
      <c r="I55" s="11" t="s">
        <v>83</v>
      </c>
    </row>
    <row r="56" ht="129.6" spans="1:9">
      <c r="A56" s="7">
        <v>7</v>
      </c>
      <c r="B56" s="8" t="s">
        <v>113</v>
      </c>
      <c r="C56" s="9" t="s">
        <v>114</v>
      </c>
      <c r="D56" s="9" t="s">
        <v>115</v>
      </c>
      <c r="E56" s="8" t="s">
        <v>64</v>
      </c>
      <c r="F56" s="12">
        <v>33.88</v>
      </c>
      <c r="G56" s="24">
        <v>1940.32</v>
      </c>
      <c r="H56" s="24">
        <f t="shared" si="4"/>
        <v>65738.0416</v>
      </c>
      <c r="I56" s="13"/>
    </row>
    <row r="57" ht="129.6" spans="1:9">
      <c r="A57" s="7">
        <v>8</v>
      </c>
      <c r="B57" s="8" t="s">
        <v>116</v>
      </c>
      <c r="C57" s="9" t="s">
        <v>117</v>
      </c>
      <c r="D57" s="9" t="s">
        <v>118</v>
      </c>
      <c r="E57" s="8" t="s">
        <v>64</v>
      </c>
      <c r="F57" s="12">
        <v>9.52</v>
      </c>
      <c r="G57" s="24">
        <v>828.69</v>
      </c>
      <c r="H57" s="24">
        <f t="shared" si="4"/>
        <v>7889.1288</v>
      </c>
      <c r="I57" s="13"/>
    </row>
    <row r="58" ht="12.15" spans="1:9">
      <c r="A58" s="21" t="s">
        <v>69</v>
      </c>
      <c r="B58" s="22"/>
      <c r="C58" s="22"/>
      <c r="D58" s="22"/>
      <c r="E58" s="22"/>
      <c r="F58" s="22"/>
      <c r="G58" s="22"/>
      <c r="H58" s="23">
        <f>SUM(H55:H57)</f>
        <v>98756.6104</v>
      </c>
      <c r="I58" s="28"/>
    </row>
    <row r="59" spans="1:9">
      <c r="A59" s="2" t="s">
        <v>48</v>
      </c>
      <c r="B59" s="2"/>
      <c r="C59" s="2"/>
      <c r="D59" s="2"/>
      <c r="E59" s="2"/>
      <c r="F59" s="2"/>
      <c r="G59" s="2"/>
      <c r="H59" s="2"/>
      <c r="I59" s="2"/>
    </row>
    <row r="60" ht="25.8" spans="1:9">
      <c r="A60" s="3" t="s">
        <v>49</v>
      </c>
      <c r="B60" s="3"/>
      <c r="C60" s="3"/>
      <c r="D60" s="3"/>
      <c r="E60" s="3"/>
      <c r="F60" s="3"/>
      <c r="G60" s="3"/>
      <c r="H60" s="3"/>
      <c r="I60" s="3"/>
    </row>
    <row r="61" ht="12.15" spans="1:9">
      <c r="A61" s="4" t="s">
        <v>20</v>
      </c>
      <c r="B61" s="4"/>
      <c r="C61" s="4"/>
      <c r="D61" s="4"/>
      <c r="E61" s="4"/>
      <c r="F61" s="4"/>
      <c r="G61" s="2"/>
      <c r="H61" s="2"/>
      <c r="I61" s="2"/>
    </row>
    <row r="62" spans="1:9">
      <c r="A62" s="5" t="s">
        <v>22</v>
      </c>
      <c r="B62" s="6" t="s">
        <v>50</v>
      </c>
      <c r="C62" s="6" t="s">
        <v>51</v>
      </c>
      <c r="D62" s="6" t="s">
        <v>52</v>
      </c>
      <c r="E62" s="6" t="s">
        <v>53</v>
      </c>
      <c r="F62" s="6" t="s">
        <v>54</v>
      </c>
      <c r="G62" s="6" t="s">
        <v>55</v>
      </c>
      <c r="H62" s="6"/>
      <c r="I62" s="10"/>
    </row>
    <row r="63" spans="1:9">
      <c r="A63" s="7"/>
      <c r="B63" s="8"/>
      <c r="C63" s="8"/>
      <c r="D63" s="8"/>
      <c r="E63" s="8"/>
      <c r="F63" s="8"/>
      <c r="G63" s="8" t="s">
        <v>56</v>
      </c>
      <c r="H63" s="8" t="s">
        <v>57</v>
      </c>
      <c r="I63" s="11" t="s">
        <v>58</v>
      </c>
    </row>
    <row r="64" ht="151.2" spans="1:9">
      <c r="A64" s="7">
        <v>9</v>
      </c>
      <c r="B64" s="8" t="s">
        <v>119</v>
      </c>
      <c r="C64" s="9" t="s">
        <v>120</v>
      </c>
      <c r="D64" s="9" t="s">
        <v>121</v>
      </c>
      <c r="E64" s="8" t="s">
        <v>64</v>
      </c>
      <c r="F64" s="24">
        <v>42.3</v>
      </c>
      <c r="G64" s="24">
        <v>43</v>
      </c>
      <c r="H64" s="24">
        <f t="shared" ref="H64:H67" si="5">F64*G64</f>
        <v>1818.9</v>
      </c>
      <c r="I64" s="13"/>
    </row>
    <row r="65" spans="1:9">
      <c r="A65" s="7"/>
      <c r="B65" s="8"/>
      <c r="C65" s="9" t="s">
        <v>35</v>
      </c>
      <c r="D65" s="9"/>
      <c r="E65" s="15"/>
      <c r="F65" s="25"/>
      <c r="G65" s="25"/>
      <c r="H65" s="24">
        <f t="shared" si="5"/>
        <v>0</v>
      </c>
      <c r="I65" s="26"/>
    </row>
    <row r="66" ht="151.2" spans="1:9">
      <c r="A66" s="7">
        <v>1</v>
      </c>
      <c r="B66" s="8" t="s">
        <v>122</v>
      </c>
      <c r="C66" s="9" t="s">
        <v>123</v>
      </c>
      <c r="D66" s="9" t="s">
        <v>124</v>
      </c>
      <c r="E66" s="8" t="s">
        <v>68</v>
      </c>
      <c r="F66" s="24">
        <v>616</v>
      </c>
      <c r="G66" s="24">
        <v>3.87</v>
      </c>
      <c r="H66" s="24">
        <f t="shared" si="5"/>
        <v>2383.92</v>
      </c>
      <c r="I66" s="13"/>
    </row>
    <row r="67" ht="183.6" spans="1:9">
      <c r="A67" s="7">
        <v>2</v>
      </c>
      <c r="B67" s="8" t="s">
        <v>125</v>
      </c>
      <c r="C67" s="9" t="s">
        <v>126</v>
      </c>
      <c r="D67" s="9" t="s">
        <v>127</v>
      </c>
      <c r="E67" s="8" t="s">
        <v>68</v>
      </c>
      <c r="F67" s="24">
        <v>356.6</v>
      </c>
      <c r="G67" s="24">
        <v>943.79</v>
      </c>
      <c r="H67" s="24">
        <f t="shared" si="5"/>
        <v>336555.514</v>
      </c>
      <c r="I67" s="11" t="s">
        <v>83</v>
      </c>
    </row>
    <row r="68" ht="12.15" spans="1:9">
      <c r="A68" s="21" t="s">
        <v>69</v>
      </c>
      <c r="B68" s="22"/>
      <c r="C68" s="22"/>
      <c r="D68" s="22"/>
      <c r="E68" s="22"/>
      <c r="F68" s="22"/>
      <c r="G68" s="22"/>
      <c r="H68" s="23">
        <f>SUM(H64:H67)</f>
        <v>340758.334</v>
      </c>
      <c r="I68" s="28"/>
    </row>
    <row r="69" spans="1:9">
      <c r="A69" s="2" t="s">
        <v>48</v>
      </c>
      <c r="B69" s="2"/>
      <c r="C69" s="2"/>
      <c r="D69" s="2"/>
      <c r="E69" s="2"/>
      <c r="F69" s="2"/>
      <c r="G69" s="2"/>
      <c r="H69" s="2"/>
      <c r="I69" s="2"/>
    </row>
    <row r="70" ht="25.8" spans="1:9">
      <c r="A70" s="3" t="s">
        <v>49</v>
      </c>
      <c r="B70" s="3"/>
      <c r="C70" s="3"/>
      <c r="D70" s="3"/>
      <c r="E70" s="3"/>
      <c r="F70" s="3"/>
      <c r="G70" s="3"/>
      <c r="H70" s="3"/>
      <c r="I70" s="3"/>
    </row>
    <row r="71" ht="12.15" spans="1:9">
      <c r="A71" s="4" t="s">
        <v>20</v>
      </c>
      <c r="B71" s="4"/>
      <c r="C71" s="4"/>
      <c r="D71" s="4"/>
      <c r="E71" s="4"/>
      <c r="F71" s="4"/>
      <c r="G71" s="2"/>
      <c r="H71" s="2"/>
      <c r="I71" s="2"/>
    </row>
    <row r="72" spans="1:9">
      <c r="A72" s="5" t="s">
        <v>22</v>
      </c>
      <c r="B72" s="6" t="s">
        <v>50</v>
      </c>
      <c r="C72" s="6" t="s">
        <v>51</v>
      </c>
      <c r="D72" s="6" t="s">
        <v>52</v>
      </c>
      <c r="E72" s="6" t="s">
        <v>53</v>
      </c>
      <c r="F72" s="6" t="s">
        <v>54</v>
      </c>
      <c r="G72" s="6" t="s">
        <v>55</v>
      </c>
      <c r="H72" s="6"/>
      <c r="I72" s="10"/>
    </row>
    <row r="73" spans="1:9">
      <c r="A73" s="7"/>
      <c r="B73" s="8"/>
      <c r="C73" s="8"/>
      <c r="D73" s="8"/>
      <c r="E73" s="8"/>
      <c r="F73" s="8"/>
      <c r="G73" s="8" t="s">
        <v>56</v>
      </c>
      <c r="H73" s="8" t="s">
        <v>57</v>
      </c>
      <c r="I73" s="11" t="s">
        <v>58</v>
      </c>
    </row>
    <row r="74" ht="183.6" spans="1:9">
      <c r="A74" s="7">
        <v>3</v>
      </c>
      <c r="B74" s="8" t="s">
        <v>128</v>
      </c>
      <c r="C74" s="9" t="s">
        <v>129</v>
      </c>
      <c r="D74" s="9" t="s">
        <v>130</v>
      </c>
      <c r="E74" s="8" t="s">
        <v>68</v>
      </c>
      <c r="F74" s="24">
        <v>33.54</v>
      </c>
      <c r="G74" s="24">
        <v>636.4</v>
      </c>
      <c r="H74" s="24">
        <f>F74*G74</f>
        <v>21344.856</v>
      </c>
      <c r="I74" s="11" t="s">
        <v>83</v>
      </c>
    </row>
    <row r="75" ht="183.6" spans="1:9">
      <c r="A75" s="7">
        <v>4</v>
      </c>
      <c r="B75" s="8" t="s">
        <v>131</v>
      </c>
      <c r="C75" s="9" t="s">
        <v>132</v>
      </c>
      <c r="D75" s="9" t="s">
        <v>133</v>
      </c>
      <c r="E75" s="8" t="s">
        <v>68</v>
      </c>
      <c r="F75" s="24">
        <v>105.17</v>
      </c>
      <c r="G75" s="24">
        <v>1110.25</v>
      </c>
      <c r="H75" s="24">
        <f>F75*G75</f>
        <v>116764.9925</v>
      </c>
      <c r="I75" s="11" t="s">
        <v>83</v>
      </c>
    </row>
    <row r="76" ht="12.15" spans="1:9">
      <c r="A76" s="21" t="s">
        <v>69</v>
      </c>
      <c r="B76" s="22"/>
      <c r="C76" s="22"/>
      <c r="D76" s="22"/>
      <c r="E76" s="22"/>
      <c r="F76" s="22"/>
      <c r="G76" s="22"/>
      <c r="H76" s="23">
        <f>SUM(H74:H75)</f>
        <v>138109.8485</v>
      </c>
      <c r="I76" s="28"/>
    </row>
    <row r="77" spans="1:9">
      <c r="A77" s="2" t="s">
        <v>48</v>
      </c>
      <c r="B77" s="2"/>
      <c r="C77" s="2"/>
      <c r="D77" s="2"/>
      <c r="E77" s="2"/>
      <c r="F77" s="2"/>
      <c r="G77" s="2"/>
      <c r="H77" s="2"/>
      <c r="I77" s="2"/>
    </row>
    <row r="78" ht="25.8" spans="1:9">
      <c r="A78" s="3" t="s">
        <v>49</v>
      </c>
      <c r="B78" s="3"/>
      <c r="C78" s="3"/>
      <c r="D78" s="3"/>
      <c r="E78" s="3"/>
      <c r="F78" s="3"/>
      <c r="G78" s="3"/>
      <c r="H78" s="3"/>
      <c r="I78" s="3"/>
    </row>
    <row r="79" ht="12.15" spans="1:9">
      <c r="A79" s="4" t="s">
        <v>20</v>
      </c>
      <c r="B79" s="4"/>
      <c r="C79" s="4"/>
      <c r="D79" s="4"/>
      <c r="E79" s="4"/>
      <c r="F79" s="4"/>
      <c r="G79" s="2"/>
      <c r="H79" s="2"/>
      <c r="I79" s="2"/>
    </row>
    <row r="80" spans="1:9">
      <c r="A80" s="5" t="s">
        <v>22</v>
      </c>
      <c r="B80" s="6" t="s">
        <v>50</v>
      </c>
      <c r="C80" s="6" t="s">
        <v>51</v>
      </c>
      <c r="D80" s="6" t="s">
        <v>52</v>
      </c>
      <c r="E80" s="6" t="s">
        <v>53</v>
      </c>
      <c r="F80" s="6" t="s">
        <v>54</v>
      </c>
      <c r="G80" s="6" t="s">
        <v>55</v>
      </c>
      <c r="H80" s="6"/>
      <c r="I80" s="10"/>
    </row>
    <row r="81" spans="1:9">
      <c r="A81" s="7"/>
      <c r="B81" s="8"/>
      <c r="C81" s="8"/>
      <c r="D81" s="8"/>
      <c r="E81" s="8"/>
      <c r="F81" s="8"/>
      <c r="G81" s="8" t="s">
        <v>56</v>
      </c>
      <c r="H81" s="8" t="s">
        <v>57</v>
      </c>
      <c r="I81" s="11" t="s">
        <v>58</v>
      </c>
    </row>
    <row r="82" ht="183.6" spans="1:9">
      <c r="A82" s="7">
        <v>5</v>
      </c>
      <c r="B82" s="8" t="s">
        <v>134</v>
      </c>
      <c r="C82" s="9" t="s">
        <v>135</v>
      </c>
      <c r="D82" s="9" t="s">
        <v>136</v>
      </c>
      <c r="E82" s="8" t="s">
        <v>68</v>
      </c>
      <c r="F82" s="24">
        <v>232.01</v>
      </c>
      <c r="G82" s="24">
        <v>640.38</v>
      </c>
      <c r="H82" s="24">
        <f t="shared" ref="H82:H84" si="6">F82*G82</f>
        <v>148574.5638</v>
      </c>
      <c r="I82" s="11" t="s">
        <v>83</v>
      </c>
    </row>
    <row r="83" ht="129.6" spans="1:9">
      <c r="A83" s="7">
        <v>6</v>
      </c>
      <c r="B83" s="8" t="s">
        <v>137</v>
      </c>
      <c r="C83" s="9" t="s">
        <v>138</v>
      </c>
      <c r="D83" s="9" t="s">
        <v>139</v>
      </c>
      <c r="E83" s="8" t="s">
        <v>68</v>
      </c>
      <c r="F83" s="24">
        <v>616</v>
      </c>
      <c r="G83" s="24">
        <v>40.07</v>
      </c>
      <c r="H83" s="24">
        <f t="shared" si="6"/>
        <v>24683.12</v>
      </c>
      <c r="I83" s="13"/>
    </row>
    <row r="84" ht="129.6" spans="1:9">
      <c r="A84" s="7">
        <v>7</v>
      </c>
      <c r="B84" s="8" t="s">
        <v>140</v>
      </c>
      <c r="C84" s="9" t="s">
        <v>88</v>
      </c>
      <c r="D84" s="9" t="s">
        <v>89</v>
      </c>
      <c r="E84" s="8" t="s">
        <v>90</v>
      </c>
      <c r="F84" s="24">
        <v>918</v>
      </c>
      <c r="G84" s="24">
        <v>22.46</v>
      </c>
      <c r="H84" s="24">
        <f t="shared" si="6"/>
        <v>20618.28</v>
      </c>
      <c r="I84" s="29" t="s">
        <v>83</v>
      </c>
    </row>
    <row r="85" ht="12.15" spans="1:9">
      <c r="A85" s="21" t="s">
        <v>69</v>
      </c>
      <c r="B85" s="22"/>
      <c r="C85" s="22"/>
      <c r="D85" s="22"/>
      <c r="E85" s="22"/>
      <c r="F85" s="22"/>
      <c r="G85" s="22"/>
      <c r="H85" s="23">
        <f>SUM(H82:H84)</f>
        <v>193875.9638</v>
      </c>
      <c r="I85" s="28"/>
    </row>
    <row r="86" spans="1:9">
      <c r="A86" s="2" t="s">
        <v>48</v>
      </c>
      <c r="B86" s="2"/>
      <c r="C86" s="2"/>
      <c r="D86" s="2"/>
      <c r="E86" s="2"/>
      <c r="F86" s="2"/>
      <c r="G86" s="2"/>
      <c r="H86" s="2"/>
      <c r="I86" s="2"/>
    </row>
    <row r="87" ht="25.8" spans="1:9">
      <c r="A87" s="3" t="s">
        <v>49</v>
      </c>
      <c r="B87" s="3"/>
      <c r="C87" s="3"/>
      <c r="D87" s="3"/>
      <c r="E87" s="3"/>
      <c r="F87" s="3"/>
      <c r="G87" s="3"/>
      <c r="H87" s="3"/>
      <c r="I87" s="3"/>
    </row>
    <row r="88" ht="12.15" spans="1:9">
      <c r="A88" s="4" t="s">
        <v>20</v>
      </c>
      <c r="B88" s="4"/>
      <c r="C88" s="4"/>
      <c r="D88" s="4"/>
      <c r="E88" s="4"/>
      <c r="F88" s="4"/>
      <c r="G88" s="2"/>
      <c r="H88" s="2"/>
      <c r="I88" s="2"/>
    </row>
    <row r="89" spans="1:9">
      <c r="A89" s="5" t="s">
        <v>22</v>
      </c>
      <c r="B89" s="6" t="s">
        <v>50</v>
      </c>
      <c r="C89" s="6" t="s">
        <v>51</v>
      </c>
      <c r="D89" s="6" t="s">
        <v>52</v>
      </c>
      <c r="E89" s="6" t="s">
        <v>53</v>
      </c>
      <c r="F89" s="6" t="s">
        <v>54</v>
      </c>
      <c r="G89" s="6" t="s">
        <v>55</v>
      </c>
      <c r="H89" s="6"/>
      <c r="I89" s="10"/>
    </row>
    <row r="90" spans="1:9">
      <c r="A90" s="7"/>
      <c r="B90" s="8"/>
      <c r="C90" s="8"/>
      <c r="D90" s="8"/>
      <c r="E90" s="8"/>
      <c r="F90" s="8"/>
      <c r="G90" s="8" t="s">
        <v>56</v>
      </c>
      <c r="H90" s="8" t="s">
        <v>57</v>
      </c>
      <c r="I90" s="11" t="s">
        <v>58</v>
      </c>
    </row>
    <row r="91" ht="129.6" spans="1:9">
      <c r="A91" s="7">
        <v>8</v>
      </c>
      <c r="B91" s="8" t="s">
        <v>141</v>
      </c>
      <c r="C91" s="9" t="s">
        <v>92</v>
      </c>
      <c r="D91" s="9" t="s">
        <v>89</v>
      </c>
      <c r="E91" s="8" t="s">
        <v>90</v>
      </c>
      <c r="F91" s="24">
        <v>1566</v>
      </c>
      <c r="G91" s="24">
        <v>25.11</v>
      </c>
      <c r="H91" s="24">
        <f t="shared" ref="H91:H94" si="7">F91*G91</f>
        <v>39322.26</v>
      </c>
      <c r="I91" s="11" t="s">
        <v>83</v>
      </c>
    </row>
    <row r="92" ht="129.6" spans="1:9">
      <c r="A92" s="7">
        <v>9</v>
      </c>
      <c r="B92" s="8" t="s">
        <v>142</v>
      </c>
      <c r="C92" s="9" t="s">
        <v>94</v>
      </c>
      <c r="D92" s="9" t="s">
        <v>89</v>
      </c>
      <c r="E92" s="8" t="s">
        <v>90</v>
      </c>
      <c r="F92" s="24">
        <v>636</v>
      </c>
      <c r="G92" s="24">
        <v>35.43</v>
      </c>
      <c r="H92" s="24">
        <f t="shared" si="7"/>
        <v>22533.48</v>
      </c>
      <c r="I92" s="11" t="s">
        <v>83</v>
      </c>
    </row>
    <row r="93" ht="129.6" spans="1:9">
      <c r="A93" s="7">
        <v>10</v>
      </c>
      <c r="B93" s="8" t="s">
        <v>143</v>
      </c>
      <c r="C93" s="9" t="s">
        <v>80</v>
      </c>
      <c r="D93" s="9" t="s">
        <v>81</v>
      </c>
      <c r="E93" s="8" t="s">
        <v>82</v>
      </c>
      <c r="F93" s="24">
        <v>4.285</v>
      </c>
      <c r="G93" s="24">
        <v>1934.75</v>
      </c>
      <c r="H93" s="24">
        <f t="shared" si="7"/>
        <v>8290.40375</v>
      </c>
      <c r="I93" s="11" t="s">
        <v>83</v>
      </c>
    </row>
    <row r="94" ht="140.4" spans="1:9">
      <c r="A94" s="7">
        <v>11</v>
      </c>
      <c r="B94" s="8" t="s">
        <v>144</v>
      </c>
      <c r="C94" s="9" t="s">
        <v>145</v>
      </c>
      <c r="D94" s="9" t="s">
        <v>146</v>
      </c>
      <c r="E94" s="8" t="s">
        <v>64</v>
      </c>
      <c r="F94" s="24">
        <v>22.14</v>
      </c>
      <c r="G94" s="24">
        <v>1666.9</v>
      </c>
      <c r="H94" s="24">
        <f t="shared" si="7"/>
        <v>36905.166</v>
      </c>
      <c r="I94" s="13"/>
    </row>
    <row r="95" ht="12.15" spans="1:9">
      <c r="A95" s="21" t="s">
        <v>69</v>
      </c>
      <c r="B95" s="22"/>
      <c r="C95" s="22"/>
      <c r="D95" s="22"/>
      <c r="E95" s="22"/>
      <c r="F95" s="22"/>
      <c r="G95" s="22"/>
      <c r="H95" s="23">
        <f>SUM(H91:H94)</f>
        <v>107051.30975</v>
      </c>
      <c r="I95" s="28"/>
    </row>
    <row r="96" spans="1:9">
      <c r="A96" s="2" t="s">
        <v>48</v>
      </c>
      <c r="B96" s="2"/>
      <c r="C96" s="2"/>
      <c r="D96" s="2"/>
      <c r="E96" s="2"/>
      <c r="F96" s="2"/>
      <c r="G96" s="2"/>
      <c r="H96" s="2"/>
      <c r="I96" s="2"/>
    </row>
    <row r="97" ht="25.8" spans="1:9">
      <c r="A97" s="3" t="s">
        <v>49</v>
      </c>
      <c r="B97" s="3"/>
      <c r="C97" s="3"/>
      <c r="D97" s="3"/>
      <c r="E97" s="3"/>
      <c r="F97" s="3"/>
      <c r="G97" s="3"/>
      <c r="H97" s="3"/>
      <c r="I97" s="3"/>
    </row>
    <row r="98" ht="12.15" spans="1:9">
      <c r="A98" s="4" t="s">
        <v>20</v>
      </c>
      <c r="B98" s="4"/>
      <c r="C98" s="4"/>
      <c r="D98" s="4"/>
      <c r="E98" s="4"/>
      <c r="F98" s="4"/>
      <c r="G98" s="2"/>
      <c r="H98" s="2"/>
      <c r="I98" s="2"/>
    </row>
    <row r="99" spans="1:9">
      <c r="A99" s="5" t="s">
        <v>22</v>
      </c>
      <c r="B99" s="6" t="s">
        <v>50</v>
      </c>
      <c r="C99" s="6" t="s">
        <v>51</v>
      </c>
      <c r="D99" s="6" t="s">
        <v>52</v>
      </c>
      <c r="E99" s="6" t="s">
        <v>53</v>
      </c>
      <c r="F99" s="6" t="s">
        <v>54</v>
      </c>
      <c r="G99" s="6" t="s">
        <v>55</v>
      </c>
      <c r="H99" s="6"/>
      <c r="I99" s="10"/>
    </row>
    <row r="100" spans="1:9">
      <c r="A100" s="7"/>
      <c r="B100" s="8"/>
      <c r="C100" s="8"/>
      <c r="D100" s="8"/>
      <c r="E100" s="8"/>
      <c r="F100" s="8"/>
      <c r="G100" s="8" t="s">
        <v>56</v>
      </c>
      <c r="H100" s="8" t="s">
        <v>57</v>
      </c>
      <c r="I100" s="11" t="s">
        <v>58</v>
      </c>
    </row>
    <row r="101" ht="140.4" spans="1:9">
      <c r="A101" s="7">
        <v>12</v>
      </c>
      <c r="B101" s="8" t="s">
        <v>147</v>
      </c>
      <c r="C101" s="9" t="s">
        <v>105</v>
      </c>
      <c r="D101" s="9" t="s">
        <v>106</v>
      </c>
      <c r="E101" s="8" t="s">
        <v>68</v>
      </c>
      <c r="F101" s="24">
        <v>53.44</v>
      </c>
      <c r="G101" s="24">
        <v>8.76</v>
      </c>
      <c r="H101" s="24">
        <f>F101*G101</f>
        <v>468.1344</v>
      </c>
      <c r="I101" s="13"/>
    </row>
    <row r="102" ht="205.2" spans="1:9">
      <c r="A102" s="7">
        <v>13</v>
      </c>
      <c r="B102" s="8" t="s">
        <v>148</v>
      </c>
      <c r="C102" s="9" t="s">
        <v>108</v>
      </c>
      <c r="D102" s="9" t="s">
        <v>149</v>
      </c>
      <c r="E102" s="8" t="s">
        <v>68</v>
      </c>
      <c r="F102" s="24">
        <v>53.44</v>
      </c>
      <c r="G102" s="24">
        <v>51.43</v>
      </c>
      <c r="H102" s="24">
        <f>F102*G102</f>
        <v>2748.4192</v>
      </c>
      <c r="I102" s="13"/>
    </row>
    <row r="103" ht="12.15" spans="1:9">
      <c r="A103" s="21" t="s">
        <v>69</v>
      </c>
      <c r="B103" s="22"/>
      <c r="C103" s="22"/>
      <c r="D103" s="22"/>
      <c r="E103" s="22"/>
      <c r="F103" s="22"/>
      <c r="G103" s="22"/>
      <c r="H103" s="23">
        <f>SUM(H101:H102)</f>
        <v>3216.5536</v>
      </c>
      <c r="I103" s="28"/>
    </row>
    <row r="104" spans="1:9">
      <c r="A104" s="2" t="s">
        <v>48</v>
      </c>
      <c r="B104" s="2"/>
      <c r="C104" s="2"/>
      <c r="D104" s="2"/>
      <c r="E104" s="2"/>
      <c r="F104" s="2"/>
      <c r="G104" s="2"/>
      <c r="H104" s="2"/>
      <c r="I104" s="2"/>
    </row>
    <row r="105" ht="25.8" spans="1:9">
      <c r="A105" s="3" t="s">
        <v>49</v>
      </c>
      <c r="B105" s="3"/>
      <c r="C105" s="3"/>
      <c r="D105" s="3"/>
      <c r="E105" s="3"/>
      <c r="F105" s="3"/>
      <c r="G105" s="3"/>
      <c r="H105" s="3"/>
      <c r="I105" s="3"/>
    </row>
    <row r="106" ht="12.15" spans="1:9">
      <c r="A106" s="4" t="s">
        <v>20</v>
      </c>
      <c r="B106" s="4"/>
      <c r="C106" s="4"/>
      <c r="D106" s="4"/>
      <c r="E106" s="4"/>
      <c r="F106" s="4"/>
      <c r="G106" s="2"/>
      <c r="H106" s="2"/>
      <c r="I106" s="2"/>
    </row>
    <row r="107" spans="1:9">
      <c r="A107" s="5" t="s">
        <v>22</v>
      </c>
      <c r="B107" s="6" t="s">
        <v>50</v>
      </c>
      <c r="C107" s="6" t="s">
        <v>51</v>
      </c>
      <c r="D107" s="6" t="s">
        <v>52</v>
      </c>
      <c r="E107" s="6" t="s">
        <v>53</v>
      </c>
      <c r="F107" s="6" t="s">
        <v>54</v>
      </c>
      <c r="G107" s="6" t="s">
        <v>55</v>
      </c>
      <c r="H107" s="6"/>
      <c r="I107" s="10"/>
    </row>
    <row r="108" spans="1:9">
      <c r="A108" s="7"/>
      <c r="B108" s="8"/>
      <c r="C108" s="8"/>
      <c r="D108" s="8"/>
      <c r="E108" s="8"/>
      <c r="F108" s="8"/>
      <c r="G108" s="8" t="s">
        <v>56</v>
      </c>
      <c r="H108" s="8" t="s">
        <v>57</v>
      </c>
      <c r="I108" s="11" t="s">
        <v>58</v>
      </c>
    </row>
    <row r="109" ht="172.8" spans="1:9">
      <c r="A109" s="7">
        <v>14</v>
      </c>
      <c r="B109" s="8" t="s">
        <v>150</v>
      </c>
      <c r="C109" s="9" t="s">
        <v>151</v>
      </c>
      <c r="D109" s="9" t="s">
        <v>152</v>
      </c>
      <c r="E109" s="8" t="s">
        <v>90</v>
      </c>
      <c r="F109" s="12">
        <v>396</v>
      </c>
      <c r="G109" s="24">
        <v>75</v>
      </c>
      <c r="H109" s="24">
        <f t="shared" ref="H109:H111" si="8">F109*G109</f>
        <v>29700</v>
      </c>
      <c r="I109" s="13"/>
    </row>
    <row r="110" ht="97.2" spans="1:9">
      <c r="A110" s="7">
        <v>15</v>
      </c>
      <c r="B110" s="8" t="s">
        <v>153</v>
      </c>
      <c r="C110" s="9" t="s">
        <v>154</v>
      </c>
      <c r="D110" s="9" t="s">
        <v>155</v>
      </c>
      <c r="E110" s="8" t="s">
        <v>90</v>
      </c>
      <c r="F110" s="12">
        <v>5604</v>
      </c>
      <c r="G110" s="24">
        <v>8.23</v>
      </c>
      <c r="H110" s="24">
        <f t="shared" si="8"/>
        <v>46120.92</v>
      </c>
      <c r="I110" s="13"/>
    </row>
    <row r="111" ht="140.4" spans="1:9">
      <c r="A111" s="7">
        <v>16</v>
      </c>
      <c r="B111" s="8" t="s">
        <v>156</v>
      </c>
      <c r="C111" s="9" t="s">
        <v>105</v>
      </c>
      <c r="D111" s="9" t="s">
        <v>106</v>
      </c>
      <c r="E111" s="8" t="s">
        <v>68</v>
      </c>
      <c r="F111" s="12">
        <v>245.85</v>
      </c>
      <c r="G111" s="24">
        <v>8.76</v>
      </c>
      <c r="H111" s="24">
        <f t="shared" si="8"/>
        <v>2153.646</v>
      </c>
      <c r="I111" s="13"/>
    </row>
    <row r="112" ht="12.15" spans="1:9">
      <c r="A112" s="21" t="s">
        <v>69</v>
      </c>
      <c r="B112" s="22"/>
      <c r="C112" s="22"/>
      <c r="D112" s="22"/>
      <c r="E112" s="22"/>
      <c r="F112" s="22"/>
      <c r="G112" s="22"/>
      <c r="H112" s="23">
        <f>SUM(H109:H111)</f>
        <v>77974.566</v>
      </c>
      <c r="I112" s="28"/>
    </row>
    <row r="113" spans="1:9">
      <c r="A113" s="2" t="s">
        <v>48</v>
      </c>
      <c r="B113" s="2"/>
      <c r="C113" s="2"/>
      <c r="D113" s="2"/>
      <c r="E113" s="2"/>
      <c r="F113" s="2"/>
      <c r="G113" s="2"/>
      <c r="H113" s="2"/>
      <c r="I113" s="2"/>
    </row>
    <row r="114" ht="25.8" spans="1:9">
      <c r="A114" s="3" t="s">
        <v>49</v>
      </c>
      <c r="B114" s="3"/>
      <c r="C114" s="3"/>
      <c r="D114" s="3"/>
      <c r="E114" s="3"/>
      <c r="F114" s="3"/>
      <c r="G114" s="3"/>
      <c r="H114" s="3"/>
      <c r="I114" s="3"/>
    </row>
    <row r="115" ht="12.15" spans="1:9">
      <c r="A115" s="4" t="s">
        <v>20</v>
      </c>
      <c r="B115" s="4"/>
      <c r="C115" s="4"/>
      <c r="D115" s="4"/>
      <c r="E115" s="4"/>
      <c r="F115" s="4"/>
      <c r="G115" s="2"/>
      <c r="H115" s="2"/>
      <c r="I115" s="2"/>
    </row>
    <row r="116" spans="1:9">
      <c r="A116" s="5" t="s">
        <v>22</v>
      </c>
      <c r="B116" s="6" t="s">
        <v>50</v>
      </c>
      <c r="C116" s="6" t="s">
        <v>51</v>
      </c>
      <c r="D116" s="6" t="s">
        <v>52</v>
      </c>
      <c r="E116" s="6" t="s">
        <v>53</v>
      </c>
      <c r="F116" s="6" t="s">
        <v>54</v>
      </c>
      <c r="G116" s="6" t="s">
        <v>55</v>
      </c>
      <c r="H116" s="6"/>
      <c r="I116" s="10"/>
    </row>
    <row r="117" spans="1:9">
      <c r="A117" s="7"/>
      <c r="B117" s="8"/>
      <c r="C117" s="8"/>
      <c r="D117" s="8"/>
      <c r="E117" s="8"/>
      <c r="F117" s="8"/>
      <c r="G117" s="8" t="s">
        <v>56</v>
      </c>
      <c r="H117" s="8" t="s">
        <v>57</v>
      </c>
      <c r="I117" s="11" t="s">
        <v>58</v>
      </c>
    </row>
    <row r="118" ht="205.2" spans="1:9">
      <c r="A118" s="7">
        <v>17</v>
      </c>
      <c r="B118" s="8" t="s">
        <v>157</v>
      </c>
      <c r="C118" s="9" t="s">
        <v>108</v>
      </c>
      <c r="D118" s="9" t="s">
        <v>109</v>
      </c>
      <c r="E118" s="8" t="s">
        <v>68</v>
      </c>
      <c r="F118" s="24">
        <v>243.85</v>
      </c>
      <c r="G118" s="24">
        <v>51.43</v>
      </c>
      <c r="H118" s="24">
        <f t="shared" ref="H118:H120" si="9">F118*G118</f>
        <v>12541.2055</v>
      </c>
      <c r="I118" s="13"/>
    </row>
    <row r="119" ht="129.6" spans="1:9">
      <c r="A119" s="7">
        <v>18</v>
      </c>
      <c r="B119" s="8" t="s">
        <v>158</v>
      </c>
      <c r="C119" s="9" t="s">
        <v>80</v>
      </c>
      <c r="D119" s="9" t="s">
        <v>81</v>
      </c>
      <c r="E119" s="8" t="s">
        <v>82</v>
      </c>
      <c r="F119" s="24">
        <v>14.359</v>
      </c>
      <c r="G119" s="24">
        <v>2312.48</v>
      </c>
      <c r="H119" s="24">
        <f t="shared" si="9"/>
        <v>33204.90032</v>
      </c>
      <c r="I119" s="11" t="s">
        <v>83</v>
      </c>
    </row>
    <row r="120" ht="129.6" spans="1:9">
      <c r="A120" s="7">
        <v>19</v>
      </c>
      <c r="B120" s="8" t="s">
        <v>159</v>
      </c>
      <c r="C120" s="9" t="s">
        <v>160</v>
      </c>
      <c r="D120" s="9" t="s">
        <v>89</v>
      </c>
      <c r="E120" s="8" t="s">
        <v>90</v>
      </c>
      <c r="F120" s="24">
        <v>4311</v>
      </c>
      <c r="G120" s="24">
        <v>19.05</v>
      </c>
      <c r="H120" s="24">
        <f t="shared" si="9"/>
        <v>82124.55</v>
      </c>
      <c r="I120" s="11" t="s">
        <v>83</v>
      </c>
    </row>
    <row r="121" ht="12.15" spans="1:9">
      <c r="A121" s="21" t="s">
        <v>69</v>
      </c>
      <c r="B121" s="22"/>
      <c r="C121" s="22"/>
      <c r="D121" s="22"/>
      <c r="E121" s="22"/>
      <c r="F121" s="22"/>
      <c r="G121" s="22"/>
      <c r="H121" s="23">
        <f>SUM(H118:H120)</f>
        <v>127870.65582</v>
      </c>
      <c r="I121" s="28"/>
    </row>
    <row r="122" spans="1:9">
      <c r="A122" s="2" t="s">
        <v>48</v>
      </c>
      <c r="B122" s="2"/>
      <c r="C122" s="2"/>
      <c r="D122" s="2"/>
      <c r="E122" s="2"/>
      <c r="F122" s="2"/>
      <c r="G122" s="2"/>
      <c r="H122" s="2"/>
      <c r="I122" s="2"/>
    </row>
    <row r="123" ht="25.8" spans="1:9">
      <c r="A123" s="3" t="s">
        <v>49</v>
      </c>
      <c r="B123" s="3"/>
      <c r="C123" s="3"/>
      <c r="D123" s="3"/>
      <c r="E123" s="3"/>
      <c r="F123" s="3"/>
      <c r="G123" s="3"/>
      <c r="H123" s="3"/>
      <c r="I123" s="3"/>
    </row>
    <row r="124" ht="12.15" spans="1:9">
      <c r="A124" s="4" t="s">
        <v>20</v>
      </c>
      <c r="B124" s="4"/>
      <c r="C124" s="4"/>
      <c r="D124" s="4"/>
      <c r="E124" s="4"/>
      <c r="F124" s="4"/>
      <c r="G124" s="2"/>
      <c r="H124" s="2"/>
      <c r="I124" s="2"/>
    </row>
    <row r="125" spans="1:9">
      <c r="A125" s="5" t="s">
        <v>22</v>
      </c>
      <c r="B125" s="6" t="s">
        <v>50</v>
      </c>
      <c r="C125" s="6" t="s">
        <v>51</v>
      </c>
      <c r="D125" s="6" t="s">
        <v>52</v>
      </c>
      <c r="E125" s="6" t="s">
        <v>53</v>
      </c>
      <c r="F125" s="6" t="s">
        <v>54</v>
      </c>
      <c r="G125" s="6" t="s">
        <v>55</v>
      </c>
      <c r="H125" s="6"/>
      <c r="I125" s="10"/>
    </row>
    <row r="126" spans="1:9">
      <c r="A126" s="7"/>
      <c r="B126" s="8"/>
      <c r="C126" s="8"/>
      <c r="D126" s="8"/>
      <c r="E126" s="8"/>
      <c r="F126" s="8"/>
      <c r="G126" s="8" t="s">
        <v>56</v>
      </c>
      <c r="H126" s="8" t="s">
        <v>57</v>
      </c>
      <c r="I126" s="11" t="s">
        <v>58</v>
      </c>
    </row>
    <row r="127" ht="129.6" spans="1:9">
      <c r="A127" s="7">
        <v>20</v>
      </c>
      <c r="B127" s="8" t="s">
        <v>161</v>
      </c>
      <c r="C127" s="9" t="s">
        <v>162</v>
      </c>
      <c r="D127" s="9" t="s">
        <v>89</v>
      </c>
      <c r="E127" s="8" t="s">
        <v>90</v>
      </c>
      <c r="F127" s="12">
        <v>444</v>
      </c>
      <c r="G127" s="24">
        <v>28.35</v>
      </c>
      <c r="H127" s="24">
        <f t="shared" ref="H127:H130" si="10">F127*G127</f>
        <v>12587.4</v>
      </c>
      <c r="I127" s="11" t="s">
        <v>83</v>
      </c>
    </row>
    <row r="128" ht="75.6" spans="1:9">
      <c r="A128" s="7">
        <v>21</v>
      </c>
      <c r="B128" s="8" t="s">
        <v>163</v>
      </c>
      <c r="C128" s="9" t="s">
        <v>164</v>
      </c>
      <c r="D128" s="9" t="s">
        <v>165</v>
      </c>
      <c r="E128" s="8" t="s">
        <v>90</v>
      </c>
      <c r="F128" s="12">
        <v>468</v>
      </c>
      <c r="G128" s="24">
        <v>31.2</v>
      </c>
      <c r="H128" s="24">
        <f t="shared" si="10"/>
        <v>14601.6</v>
      </c>
      <c r="I128" s="11" t="s">
        <v>83</v>
      </c>
    </row>
    <row r="129" ht="129.6" spans="1:9">
      <c r="A129" s="7">
        <v>22</v>
      </c>
      <c r="B129" s="8" t="s">
        <v>166</v>
      </c>
      <c r="C129" s="9" t="s">
        <v>94</v>
      </c>
      <c r="D129" s="9" t="s">
        <v>89</v>
      </c>
      <c r="E129" s="8" t="s">
        <v>90</v>
      </c>
      <c r="F129" s="12">
        <v>60</v>
      </c>
      <c r="G129" s="24">
        <v>35.43</v>
      </c>
      <c r="H129" s="24">
        <f t="shared" si="10"/>
        <v>2125.8</v>
      </c>
      <c r="I129" s="11" t="s">
        <v>83</v>
      </c>
    </row>
    <row r="130" ht="151.2" spans="1:9">
      <c r="A130" s="7">
        <v>23</v>
      </c>
      <c r="B130" s="8" t="s">
        <v>167</v>
      </c>
      <c r="C130" s="9" t="s">
        <v>168</v>
      </c>
      <c r="D130" s="9" t="s">
        <v>169</v>
      </c>
      <c r="E130" s="8" t="s">
        <v>64</v>
      </c>
      <c r="F130" s="12">
        <v>45.94</v>
      </c>
      <c r="G130" s="24">
        <v>3786.52</v>
      </c>
      <c r="H130" s="24">
        <f t="shared" si="10"/>
        <v>173952.7288</v>
      </c>
      <c r="I130" s="13"/>
    </row>
    <row r="131" spans="1:9">
      <c r="A131" s="7"/>
      <c r="B131" s="8"/>
      <c r="C131" s="9" t="s">
        <v>37</v>
      </c>
      <c r="D131" s="9"/>
      <c r="E131" s="15"/>
      <c r="F131" s="15"/>
      <c r="G131" s="15"/>
      <c r="H131" s="15"/>
      <c r="I131" s="26"/>
    </row>
    <row r="132" ht="12.15" spans="1:9">
      <c r="A132" s="21" t="s">
        <v>69</v>
      </c>
      <c r="B132" s="22"/>
      <c r="C132" s="22"/>
      <c r="D132" s="22"/>
      <c r="E132" s="22"/>
      <c r="F132" s="22"/>
      <c r="G132" s="22"/>
      <c r="H132" s="23">
        <f>SUM(H127:H131)</f>
        <v>203267.5288</v>
      </c>
      <c r="I132" s="28"/>
    </row>
    <row r="133" spans="1:9">
      <c r="A133" s="2" t="s">
        <v>48</v>
      </c>
      <c r="B133" s="2"/>
      <c r="C133" s="2"/>
      <c r="D133" s="2"/>
      <c r="E133" s="2"/>
      <c r="F133" s="2"/>
      <c r="G133" s="2"/>
      <c r="H133" s="2"/>
      <c r="I133" s="2"/>
    </row>
    <row r="134" ht="25.8" spans="1:9">
      <c r="A134" s="3" t="s">
        <v>49</v>
      </c>
      <c r="B134" s="3"/>
      <c r="C134" s="3"/>
      <c r="D134" s="3"/>
      <c r="E134" s="3"/>
      <c r="F134" s="3"/>
      <c r="G134" s="3"/>
      <c r="H134" s="3"/>
      <c r="I134" s="3"/>
    </row>
    <row r="135" ht="12.15" spans="1:9">
      <c r="A135" s="4" t="s">
        <v>20</v>
      </c>
      <c r="B135" s="4"/>
      <c r="C135" s="4"/>
      <c r="D135" s="4"/>
      <c r="E135" s="4"/>
      <c r="F135" s="4"/>
      <c r="G135" s="2"/>
      <c r="H135" s="2"/>
      <c r="I135" s="2"/>
    </row>
    <row r="136" spans="1:9">
      <c r="A136" s="5" t="s">
        <v>22</v>
      </c>
      <c r="B136" s="6" t="s">
        <v>50</v>
      </c>
      <c r="C136" s="6" t="s">
        <v>51</v>
      </c>
      <c r="D136" s="6" t="s">
        <v>52</v>
      </c>
      <c r="E136" s="6" t="s">
        <v>53</v>
      </c>
      <c r="F136" s="6" t="s">
        <v>54</v>
      </c>
      <c r="G136" s="6" t="s">
        <v>55</v>
      </c>
      <c r="H136" s="6"/>
      <c r="I136" s="10"/>
    </row>
    <row r="137" spans="1:9">
      <c r="A137" s="7"/>
      <c r="B137" s="8"/>
      <c r="C137" s="8"/>
      <c r="D137" s="8"/>
      <c r="E137" s="8"/>
      <c r="F137" s="8"/>
      <c r="G137" s="8" t="s">
        <v>56</v>
      </c>
      <c r="H137" s="8" t="s">
        <v>57</v>
      </c>
      <c r="I137" s="11" t="s">
        <v>58</v>
      </c>
    </row>
    <row r="138" ht="140.4" spans="1:9">
      <c r="A138" s="7">
        <v>1</v>
      </c>
      <c r="B138" s="8" t="s">
        <v>170</v>
      </c>
      <c r="C138" s="9" t="s">
        <v>105</v>
      </c>
      <c r="D138" s="9" t="s">
        <v>106</v>
      </c>
      <c r="E138" s="8" t="s">
        <v>68</v>
      </c>
      <c r="F138" s="12">
        <v>679.02</v>
      </c>
      <c r="G138" s="30">
        <v>8.76</v>
      </c>
      <c r="H138" s="30">
        <f>F138*G138</f>
        <v>5948.2152</v>
      </c>
      <c r="I138" s="13"/>
    </row>
    <row r="139" ht="205.2" spans="1:9">
      <c r="A139" s="7">
        <v>2</v>
      </c>
      <c r="B139" s="8" t="s">
        <v>171</v>
      </c>
      <c r="C139" s="9" t="s">
        <v>108</v>
      </c>
      <c r="D139" s="9" t="s">
        <v>109</v>
      </c>
      <c r="E139" s="8" t="s">
        <v>68</v>
      </c>
      <c r="F139" s="12">
        <v>679.02</v>
      </c>
      <c r="G139" s="30">
        <v>51.43</v>
      </c>
      <c r="H139" s="30">
        <f>F139*G139</f>
        <v>34921.9986</v>
      </c>
      <c r="I139" s="13"/>
    </row>
    <row r="140" ht="12.15" spans="1:9">
      <c r="A140" s="21" t="s">
        <v>69</v>
      </c>
      <c r="B140" s="22"/>
      <c r="C140" s="22"/>
      <c r="D140" s="22"/>
      <c r="E140" s="22"/>
      <c r="F140" s="22"/>
      <c r="G140" s="22"/>
      <c r="H140" s="23">
        <f>SUM(H138:H139)</f>
        <v>40870.2138</v>
      </c>
      <c r="I140" s="28"/>
    </row>
    <row r="141" spans="1:9">
      <c r="A141" s="2" t="s">
        <v>48</v>
      </c>
      <c r="B141" s="2"/>
      <c r="C141" s="2"/>
      <c r="D141" s="2"/>
      <c r="E141" s="2"/>
      <c r="F141" s="2"/>
      <c r="G141" s="2"/>
      <c r="H141" s="2"/>
      <c r="I141" s="2"/>
    </row>
    <row r="142" ht="25.8" spans="1:9">
      <c r="A142" s="3" t="s">
        <v>49</v>
      </c>
      <c r="B142" s="3"/>
      <c r="C142" s="3"/>
      <c r="D142" s="3"/>
      <c r="E142" s="3"/>
      <c r="F142" s="3"/>
      <c r="G142" s="3"/>
      <c r="H142" s="3"/>
      <c r="I142" s="3"/>
    </row>
    <row r="143" ht="12.15" spans="1:9">
      <c r="A143" s="4" t="s">
        <v>20</v>
      </c>
      <c r="B143" s="4"/>
      <c r="C143" s="4"/>
      <c r="D143" s="4"/>
      <c r="E143" s="4"/>
      <c r="F143" s="4"/>
      <c r="G143" s="2"/>
      <c r="H143" s="2"/>
      <c r="I143" s="2"/>
    </row>
    <row r="144" spans="1:9">
      <c r="A144" s="5" t="s">
        <v>22</v>
      </c>
      <c r="B144" s="6" t="s">
        <v>50</v>
      </c>
      <c r="C144" s="6" t="s">
        <v>51</v>
      </c>
      <c r="D144" s="6" t="s">
        <v>52</v>
      </c>
      <c r="E144" s="6" t="s">
        <v>53</v>
      </c>
      <c r="F144" s="6" t="s">
        <v>54</v>
      </c>
      <c r="G144" s="6" t="s">
        <v>55</v>
      </c>
      <c r="H144" s="6"/>
      <c r="I144" s="10"/>
    </row>
    <row r="145" spans="1:9">
      <c r="A145" s="7"/>
      <c r="B145" s="8"/>
      <c r="C145" s="8"/>
      <c r="D145" s="8"/>
      <c r="E145" s="8"/>
      <c r="F145" s="8"/>
      <c r="G145" s="8" t="s">
        <v>56</v>
      </c>
      <c r="H145" s="8" t="s">
        <v>57</v>
      </c>
      <c r="I145" s="11" t="s">
        <v>58</v>
      </c>
    </row>
    <row r="146" ht="151.2" spans="1:9">
      <c r="A146" s="7">
        <v>3</v>
      </c>
      <c r="B146" s="8" t="s">
        <v>172</v>
      </c>
      <c r="C146" s="9" t="s">
        <v>173</v>
      </c>
      <c r="D146" s="9" t="s">
        <v>169</v>
      </c>
      <c r="E146" s="8" t="s">
        <v>64</v>
      </c>
      <c r="F146" s="12">
        <v>138.13</v>
      </c>
      <c r="G146" s="24">
        <v>3605.28</v>
      </c>
      <c r="H146" s="24">
        <f t="shared" ref="H146:H149" si="11">F146*G146</f>
        <v>497997.3264</v>
      </c>
      <c r="I146" s="13"/>
    </row>
    <row r="147" ht="129.6" spans="1:9">
      <c r="A147" s="7">
        <v>4</v>
      </c>
      <c r="B147" s="8" t="s">
        <v>174</v>
      </c>
      <c r="C147" s="9" t="s">
        <v>175</v>
      </c>
      <c r="D147" s="9" t="s">
        <v>176</v>
      </c>
      <c r="E147" s="8" t="s">
        <v>177</v>
      </c>
      <c r="F147" s="12">
        <v>818.23</v>
      </c>
      <c r="G147" s="24">
        <v>26.68</v>
      </c>
      <c r="H147" s="24">
        <f t="shared" si="11"/>
        <v>21830.3764</v>
      </c>
      <c r="I147" s="13"/>
    </row>
    <row r="148" ht="129.6" spans="1:9">
      <c r="A148" s="7">
        <v>5</v>
      </c>
      <c r="B148" s="8" t="s">
        <v>178</v>
      </c>
      <c r="C148" s="9" t="s">
        <v>179</v>
      </c>
      <c r="D148" s="9" t="s">
        <v>180</v>
      </c>
      <c r="E148" s="8" t="s">
        <v>68</v>
      </c>
      <c r="F148" s="12">
        <v>40.91</v>
      </c>
      <c r="G148" s="24">
        <v>398.48</v>
      </c>
      <c r="H148" s="24">
        <f t="shared" si="11"/>
        <v>16301.8168</v>
      </c>
      <c r="I148" s="13"/>
    </row>
    <row r="149" ht="129.6" spans="1:9">
      <c r="A149" s="7">
        <v>6</v>
      </c>
      <c r="B149" s="8" t="s">
        <v>181</v>
      </c>
      <c r="C149" s="9" t="s">
        <v>80</v>
      </c>
      <c r="D149" s="9" t="s">
        <v>81</v>
      </c>
      <c r="E149" s="8" t="s">
        <v>82</v>
      </c>
      <c r="F149" s="12">
        <v>48.576</v>
      </c>
      <c r="G149" s="24">
        <v>2312.48</v>
      </c>
      <c r="H149" s="24">
        <f t="shared" si="11"/>
        <v>112331.02848</v>
      </c>
      <c r="I149" s="11" t="s">
        <v>83</v>
      </c>
    </row>
    <row r="150" ht="12.15" spans="1:9">
      <c r="A150" s="21" t="s">
        <v>69</v>
      </c>
      <c r="B150" s="22"/>
      <c r="C150" s="22"/>
      <c r="D150" s="22"/>
      <c r="E150" s="22"/>
      <c r="F150" s="22"/>
      <c r="G150" s="22"/>
      <c r="H150" s="23">
        <f>SUM(H146:H149)</f>
        <v>648460.54808</v>
      </c>
      <c r="I150" s="28"/>
    </row>
    <row r="151" spans="1:9">
      <c r="A151" s="2" t="s">
        <v>48</v>
      </c>
      <c r="B151" s="2"/>
      <c r="C151" s="2"/>
      <c r="D151" s="2"/>
      <c r="E151" s="2"/>
      <c r="F151" s="2"/>
      <c r="G151" s="2"/>
      <c r="H151" s="2"/>
      <c r="I151" s="2"/>
    </row>
    <row r="152" ht="25.8" spans="1:9">
      <c r="A152" s="3" t="s">
        <v>49</v>
      </c>
      <c r="B152" s="3"/>
      <c r="C152" s="3"/>
      <c r="D152" s="3"/>
      <c r="E152" s="3"/>
      <c r="F152" s="3"/>
      <c r="G152" s="3"/>
      <c r="H152" s="3"/>
      <c r="I152" s="3"/>
    </row>
    <row r="153" ht="12.15" spans="1:9">
      <c r="A153" s="4" t="s">
        <v>20</v>
      </c>
      <c r="B153" s="4"/>
      <c r="C153" s="4"/>
      <c r="D153" s="4"/>
      <c r="E153" s="4"/>
      <c r="F153" s="4"/>
      <c r="G153" s="2"/>
      <c r="H153" s="2"/>
      <c r="I153" s="2"/>
    </row>
    <row r="154" spans="1:9">
      <c r="A154" s="5" t="s">
        <v>22</v>
      </c>
      <c r="B154" s="6" t="s">
        <v>50</v>
      </c>
      <c r="C154" s="6" t="s">
        <v>51</v>
      </c>
      <c r="D154" s="6" t="s">
        <v>52</v>
      </c>
      <c r="E154" s="6" t="s">
        <v>53</v>
      </c>
      <c r="F154" s="6" t="s">
        <v>54</v>
      </c>
      <c r="G154" s="6" t="s">
        <v>55</v>
      </c>
      <c r="H154" s="6"/>
      <c r="I154" s="10"/>
    </row>
    <row r="155" spans="1:9">
      <c r="A155" s="7"/>
      <c r="B155" s="8"/>
      <c r="C155" s="8"/>
      <c r="D155" s="8"/>
      <c r="E155" s="8"/>
      <c r="F155" s="8"/>
      <c r="G155" s="8" t="s">
        <v>56</v>
      </c>
      <c r="H155" s="8" t="s">
        <v>57</v>
      </c>
      <c r="I155" s="11" t="s">
        <v>58</v>
      </c>
    </row>
    <row r="156" ht="129.6" spans="1:9">
      <c r="A156" s="7">
        <v>7</v>
      </c>
      <c r="B156" s="8" t="s">
        <v>182</v>
      </c>
      <c r="C156" s="9" t="s">
        <v>112</v>
      </c>
      <c r="D156" s="9" t="s">
        <v>89</v>
      </c>
      <c r="E156" s="8" t="s">
        <v>90</v>
      </c>
      <c r="F156" s="12">
        <v>19571</v>
      </c>
      <c r="G156" s="24">
        <v>16.62</v>
      </c>
      <c r="H156" s="24">
        <f t="shared" ref="H156:H159" si="12">F156*G156</f>
        <v>325270.02</v>
      </c>
      <c r="I156" s="11" t="s">
        <v>83</v>
      </c>
    </row>
    <row r="157" ht="129.6" spans="1:9">
      <c r="A157" s="7">
        <v>8</v>
      </c>
      <c r="B157" s="8" t="s">
        <v>183</v>
      </c>
      <c r="C157" s="9" t="s">
        <v>160</v>
      </c>
      <c r="D157" s="9" t="s">
        <v>89</v>
      </c>
      <c r="E157" s="8" t="s">
        <v>90</v>
      </c>
      <c r="F157" s="12">
        <v>32</v>
      </c>
      <c r="G157" s="24">
        <v>19.05</v>
      </c>
      <c r="H157" s="24">
        <f t="shared" si="12"/>
        <v>609.6</v>
      </c>
      <c r="I157" s="11" t="s">
        <v>83</v>
      </c>
    </row>
    <row r="158" ht="129.6" spans="1:9">
      <c r="A158" s="7">
        <v>9</v>
      </c>
      <c r="B158" s="8" t="s">
        <v>184</v>
      </c>
      <c r="C158" s="9" t="s">
        <v>88</v>
      </c>
      <c r="D158" s="9" t="s">
        <v>89</v>
      </c>
      <c r="E158" s="8" t="s">
        <v>90</v>
      </c>
      <c r="F158" s="12">
        <v>196</v>
      </c>
      <c r="G158" s="24">
        <v>22.46</v>
      </c>
      <c r="H158" s="24">
        <f t="shared" si="12"/>
        <v>4402.16</v>
      </c>
      <c r="I158" s="11" t="s">
        <v>83</v>
      </c>
    </row>
    <row r="159" ht="129.6" spans="1:9">
      <c r="A159" s="7">
        <v>10</v>
      </c>
      <c r="B159" s="8" t="s">
        <v>185</v>
      </c>
      <c r="C159" s="9" t="s">
        <v>92</v>
      </c>
      <c r="D159" s="9" t="s">
        <v>89</v>
      </c>
      <c r="E159" s="8" t="s">
        <v>90</v>
      </c>
      <c r="F159" s="12">
        <v>1402</v>
      </c>
      <c r="G159" s="24">
        <v>25.11</v>
      </c>
      <c r="H159" s="24">
        <f t="shared" si="12"/>
        <v>35204.22</v>
      </c>
      <c r="I159" s="11" t="s">
        <v>83</v>
      </c>
    </row>
    <row r="160" ht="12.15" spans="1:9">
      <c r="A160" s="21" t="s">
        <v>69</v>
      </c>
      <c r="B160" s="22"/>
      <c r="C160" s="22"/>
      <c r="D160" s="22"/>
      <c r="E160" s="22"/>
      <c r="F160" s="22"/>
      <c r="G160" s="22"/>
      <c r="H160" s="23">
        <f>SUM(H156:H159)</f>
        <v>365486</v>
      </c>
      <c r="I160" s="28"/>
    </row>
    <row r="161" spans="1:9">
      <c r="A161" s="2" t="s">
        <v>48</v>
      </c>
      <c r="B161" s="2"/>
      <c r="C161" s="2"/>
      <c r="D161" s="2"/>
      <c r="E161" s="2"/>
      <c r="F161" s="2"/>
      <c r="G161" s="2"/>
      <c r="H161" s="2"/>
      <c r="I161" s="2"/>
    </row>
    <row r="162" ht="25.8" spans="1:9">
      <c r="A162" s="3" t="s">
        <v>49</v>
      </c>
      <c r="B162" s="3"/>
      <c r="C162" s="3"/>
      <c r="D162" s="3"/>
      <c r="E162" s="3"/>
      <c r="F162" s="3"/>
      <c r="G162" s="3"/>
      <c r="H162" s="3"/>
      <c r="I162" s="3"/>
    </row>
    <row r="163" ht="12.15" spans="1:9">
      <c r="A163" s="4" t="s">
        <v>20</v>
      </c>
      <c r="B163" s="4"/>
      <c r="C163" s="4"/>
      <c r="D163" s="4"/>
      <c r="E163" s="4"/>
      <c r="F163" s="4"/>
      <c r="G163" s="2"/>
      <c r="H163" s="2"/>
      <c r="I163" s="2"/>
    </row>
    <row r="164" spans="1:9">
      <c r="A164" s="5" t="s">
        <v>22</v>
      </c>
      <c r="B164" s="6" t="s">
        <v>50</v>
      </c>
      <c r="C164" s="6" t="s">
        <v>51</v>
      </c>
      <c r="D164" s="6" t="s">
        <v>52</v>
      </c>
      <c r="E164" s="6" t="s">
        <v>53</v>
      </c>
      <c r="F164" s="6" t="s">
        <v>54</v>
      </c>
      <c r="G164" s="6" t="s">
        <v>55</v>
      </c>
      <c r="H164" s="6"/>
      <c r="I164" s="10"/>
    </row>
    <row r="165" spans="1:9">
      <c r="A165" s="7"/>
      <c r="B165" s="8"/>
      <c r="C165" s="8"/>
      <c r="D165" s="8"/>
      <c r="E165" s="8"/>
      <c r="F165" s="8"/>
      <c r="G165" s="8" t="s">
        <v>56</v>
      </c>
      <c r="H165" s="8" t="s">
        <v>57</v>
      </c>
      <c r="I165" s="11" t="s">
        <v>58</v>
      </c>
    </row>
    <row r="166" ht="129.6" spans="1:9">
      <c r="A166" s="7">
        <v>11</v>
      </c>
      <c r="B166" s="8" t="s">
        <v>186</v>
      </c>
      <c r="C166" s="9" t="s">
        <v>162</v>
      </c>
      <c r="D166" s="9" t="s">
        <v>89</v>
      </c>
      <c r="E166" s="8" t="s">
        <v>90</v>
      </c>
      <c r="F166" s="12">
        <v>922</v>
      </c>
      <c r="G166" s="24">
        <v>28.35</v>
      </c>
      <c r="H166" s="24">
        <f t="shared" ref="H166:H169" si="13">F166*G166</f>
        <v>26138.7</v>
      </c>
      <c r="I166" s="11" t="s">
        <v>83</v>
      </c>
    </row>
    <row r="167" ht="129.6" spans="1:9">
      <c r="A167" s="7">
        <v>12</v>
      </c>
      <c r="B167" s="8" t="s">
        <v>187</v>
      </c>
      <c r="C167" s="9" t="s">
        <v>164</v>
      </c>
      <c r="D167" s="9" t="s">
        <v>89</v>
      </c>
      <c r="E167" s="8" t="s">
        <v>90</v>
      </c>
      <c r="F167" s="12">
        <v>636</v>
      </c>
      <c r="G167" s="24">
        <v>31.2</v>
      </c>
      <c r="H167" s="24">
        <f t="shared" si="13"/>
        <v>19843.2</v>
      </c>
      <c r="I167" s="11" t="s">
        <v>83</v>
      </c>
    </row>
    <row r="168" ht="129.6" spans="1:9">
      <c r="A168" s="7">
        <v>13</v>
      </c>
      <c r="B168" s="8" t="s">
        <v>188</v>
      </c>
      <c r="C168" s="9" t="s">
        <v>94</v>
      </c>
      <c r="D168" s="9" t="s">
        <v>89</v>
      </c>
      <c r="E168" s="8" t="s">
        <v>90</v>
      </c>
      <c r="F168" s="12">
        <v>1308</v>
      </c>
      <c r="G168" s="24">
        <v>35.43</v>
      </c>
      <c r="H168" s="24">
        <f t="shared" si="13"/>
        <v>46342.44</v>
      </c>
      <c r="I168" s="11" t="s">
        <v>83</v>
      </c>
    </row>
    <row r="169" ht="151.2" spans="1:9">
      <c r="A169" s="7">
        <v>14</v>
      </c>
      <c r="B169" s="8" t="s">
        <v>189</v>
      </c>
      <c r="C169" s="9" t="s">
        <v>190</v>
      </c>
      <c r="D169" s="9" t="s">
        <v>191</v>
      </c>
      <c r="E169" s="8" t="s">
        <v>68</v>
      </c>
      <c r="F169" s="12">
        <v>695.73</v>
      </c>
      <c r="G169" s="24">
        <v>4.86</v>
      </c>
      <c r="H169" s="24">
        <f t="shared" si="13"/>
        <v>3381.2478</v>
      </c>
      <c r="I169" s="13"/>
    </row>
    <row r="170" ht="12.15" spans="1:9">
      <c r="A170" s="21" t="s">
        <v>69</v>
      </c>
      <c r="B170" s="22"/>
      <c r="C170" s="22"/>
      <c r="D170" s="22"/>
      <c r="E170" s="22"/>
      <c r="F170" s="22"/>
      <c r="G170" s="22"/>
      <c r="H170" s="23">
        <f>SUM(H166:H169)</f>
        <v>95705.5878</v>
      </c>
      <c r="I170" s="28"/>
    </row>
    <row r="171" spans="1:9">
      <c r="A171" s="2" t="s">
        <v>48</v>
      </c>
      <c r="B171" s="2"/>
      <c r="C171" s="2"/>
      <c r="D171" s="2"/>
      <c r="E171" s="2"/>
      <c r="F171" s="2"/>
      <c r="G171" s="2"/>
      <c r="H171" s="2"/>
      <c r="I171" s="2"/>
    </row>
    <row r="172" ht="25.8" spans="1:9">
      <c r="A172" s="3" t="s">
        <v>49</v>
      </c>
      <c r="B172" s="3"/>
      <c r="C172" s="3"/>
      <c r="D172" s="3"/>
      <c r="E172" s="3"/>
      <c r="F172" s="3"/>
      <c r="G172" s="3"/>
      <c r="H172" s="3"/>
      <c r="I172" s="3"/>
    </row>
    <row r="173" ht="12.15" spans="1:9">
      <c r="A173" s="4" t="s">
        <v>20</v>
      </c>
      <c r="B173" s="4"/>
      <c r="C173" s="4"/>
      <c r="D173" s="4"/>
      <c r="E173" s="4"/>
      <c r="F173" s="4"/>
      <c r="G173" s="2"/>
      <c r="H173" s="2"/>
      <c r="I173" s="2"/>
    </row>
    <row r="174" spans="1:9">
      <c r="A174" s="5" t="s">
        <v>22</v>
      </c>
      <c r="B174" s="6" t="s">
        <v>50</v>
      </c>
      <c r="C174" s="6" t="s">
        <v>51</v>
      </c>
      <c r="D174" s="6" t="s">
        <v>52</v>
      </c>
      <c r="E174" s="6" t="s">
        <v>53</v>
      </c>
      <c r="F174" s="6" t="s">
        <v>54</v>
      </c>
      <c r="G174" s="6" t="s">
        <v>55</v>
      </c>
      <c r="H174" s="6"/>
      <c r="I174" s="10"/>
    </row>
    <row r="175" spans="1:9">
      <c r="A175" s="7"/>
      <c r="B175" s="8"/>
      <c r="C175" s="8"/>
      <c r="D175" s="8"/>
      <c r="E175" s="8"/>
      <c r="F175" s="8"/>
      <c r="G175" s="8" t="s">
        <v>56</v>
      </c>
      <c r="H175" s="8" t="s">
        <v>57</v>
      </c>
      <c r="I175" s="11" t="s">
        <v>58</v>
      </c>
    </row>
    <row r="176" ht="194.4" spans="1:9">
      <c r="A176" s="7">
        <v>15</v>
      </c>
      <c r="B176" s="8" t="s">
        <v>192</v>
      </c>
      <c r="C176" s="9" t="s">
        <v>193</v>
      </c>
      <c r="D176" s="9" t="s">
        <v>194</v>
      </c>
      <c r="E176" s="8" t="s">
        <v>68</v>
      </c>
      <c r="F176" s="12">
        <v>391.59</v>
      </c>
      <c r="G176" s="24">
        <v>571.29</v>
      </c>
      <c r="H176" s="24">
        <f t="shared" ref="H176:H178" si="14">F176*G176</f>
        <v>223711.4511</v>
      </c>
      <c r="I176" s="11" t="s">
        <v>83</v>
      </c>
    </row>
    <row r="177" ht="129.6" spans="1:9">
      <c r="A177" s="7">
        <v>16</v>
      </c>
      <c r="B177" s="8" t="s">
        <v>195</v>
      </c>
      <c r="C177" s="9" t="s">
        <v>196</v>
      </c>
      <c r="D177" s="9" t="s">
        <v>197</v>
      </c>
      <c r="E177" s="8" t="s">
        <v>198</v>
      </c>
      <c r="F177" s="12">
        <v>5812</v>
      </c>
      <c r="G177" s="24">
        <v>6.68</v>
      </c>
      <c r="H177" s="24">
        <f t="shared" si="14"/>
        <v>38824.16</v>
      </c>
      <c r="I177" s="13"/>
    </row>
    <row r="178" ht="129.6" spans="1:9">
      <c r="A178" s="7">
        <v>17</v>
      </c>
      <c r="B178" s="8" t="s">
        <v>199</v>
      </c>
      <c r="C178" s="9" t="s">
        <v>138</v>
      </c>
      <c r="D178" s="9" t="s">
        <v>200</v>
      </c>
      <c r="E178" s="8" t="s">
        <v>68</v>
      </c>
      <c r="F178" s="12">
        <v>695.73</v>
      </c>
      <c r="G178" s="24">
        <v>40.07</v>
      </c>
      <c r="H178" s="24">
        <f t="shared" si="14"/>
        <v>27877.9011</v>
      </c>
      <c r="I178" s="13"/>
    </row>
    <row r="179" spans="1:9">
      <c r="A179" s="7"/>
      <c r="B179" s="8"/>
      <c r="C179" s="9" t="s">
        <v>39</v>
      </c>
      <c r="D179" s="9"/>
      <c r="E179" s="15"/>
      <c r="F179" s="15"/>
      <c r="G179" s="15"/>
      <c r="H179" s="15"/>
      <c r="I179" s="26"/>
    </row>
    <row r="180" ht="12.15" spans="1:9">
      <c r="A180" s="21" t="s">
        <v>69</v>
      </c>
      <c r="B180" s="22"/>
      <c r="C180" s="22"/>
      <c r="D180" s="22"/>
      <c r="E180" s="22"/>
      <c r="F180" s="22"/>
      <c r="G180" s="22"/>
      <c r="H180" s="23">
        <f>SUM(H176:H179)</f>
        <v>290413.5122</v>
      </c>
      <c r="I180" s="28"/>
    </row>
    <row r="181" spans="1:9">
      <c r="A181" s="2" t="s">
        <v>48</v>
      </c>
      <c r="B181" s="2"/>
      <c r="C181" s="2"/>
      <c r="D181" s="2"/>
      <c r="E181" s="2"/>
      <c r="F181" s="2"/>
      <c r="G181" s="2"/>
      <c r="H181" s="2"/>
      <c r="I181" s="2"/>
    </row>
    <row r="182" ht="25.8" spans="1:9">
      <c r="A182" s="3" t="s">
        <v>49</v>
      </c>
      <c r="B182" s="3"/>
      <c r="C182" s="3"/>
      <c r="D182" s="3"/>
      <c r="E182" s="3"/>
      <c r="F182" s="3"/>
      <c r="G182" s="3"/>
      <c r="H182" s="3"/>
      <c r="I182" s="3"/>
    </row>
    <row r="183" ht="12.15" spans="1:9">
      <c r="A183" s="4" t="s">
        <v>20</v>
      </c>
      <c r="B183" s="4"/>
      <c r="C183" s="4"/>
      <c r="D183" s="4"/>
      <c r="E183" s="4"/>
      <c r="F183" s="4"/>
      <c r="G183" s="2"/>
      <c r="H183" s="2"/>
      <c r="I183" s="2"/>
    </row>
    <row r="184" spans="1:9">
      <c r="A184" s="5" t="s">
        <v>22</v>
      </c>
      <c r="B184" s="6" t="s">
        <v>50</v>
      </c>
      <c r="C184" s="6" t="s">
        <v>51</v>
      </c>
      <c r="D184" s="6" t="s">
        <v>52</v>
      </c>
      <c r="E184" s="6" t="s">
        <v>53</v>
      </c>
      <c r="F184" s="6" t="s">
        <v>54</v>
      </c>
      <c r="G184" s="6" t="s">
        <v>55</v>
      </c>
      <c r="H184" s="6"/>
      <c r="I184" s="10"/>
    </row>
    <row r="185" spans="1:9">
      <c r="A185" s="7"/>
      <c r="B185" s="8"/>
      <c r="C185" s="8"/>
      <c r="D185" s="8"/>
      <c r="E185" s="8"/>
      <c r="F185" s="8"/>
      <c r="G185" s="8" t="s">
        <v>56</v>
      </c>
      <c r="H185" s="8" t="s">
        <v>57</v>
      </c>
      <c r="I185" s="11" t="s">
        <v>201</v>
      </c>
    </row>
    <row r="186" ht="183.6" spans="1:9">
      <c r="A186" s="7">
        <v>1</v>
      </c>
      <c r="B186" s="8" t="s">
        <v>202</v>
      </c>
      <c r="C186" s="9" t="s">
        <v>203</v>
      </c>
      <c r="D186" s="9" t="s">
        <v>204</v>
      </c>
      <c r="E186" s="8" t="s">
        <v>68</v>
      </c>
      <c r="F186" s="12">
        <v>13.77</v>
      </c>
      <c r="G186" s="24">
        <v>592.8</v>
      </c>
      <c r="H186" s="24">
        <f>F186*G186</f>
        <v>8162.856</v>
      </c>
      <c r="I186" s="11" t="s">
        <v>83</v>
      </c>
    </row>
    <row r="187" ht="129.6" spans="1:9">
      <c r="A187" s="7">
        <v>2</v>
      </c>
      <c r="B187" s="8" t="s">
        <v>205</v>
      </c>
      <c r="C187" s="9" t="s">
        <v>196</v>
      </c>
      <c r="D187" s="9" t="s">
        <v>197</v>
      </c>
      <c r="E187" s="8" t="s">
        <v>198</v>
      </c>
      <c r="F187" s="12">
        <v>514</v>
      </c>
      <c r="G187" s="24">
        <v>6.68</v>
      </c>
      <c r="H187" s="24">
        <f>F187*G187</f>
        <v>3433.52</v>
      </c>
      <c r="I187" s="13"/>
    </row>
    <row r="188" spans="1:9">
      <c r="A188" s="7"/>
      <c r="B188" s="8"/>
      <c r="C188" s="9" t="s">
        <v>41</v>
      </c>
      <c r="D188" s="9"/>
      <c r="E188" s="15"/>
      <c r="F188" s="15"/>
      <c r="G188" s="15"/>
      <c r="H188" s="15"/>
      <c r="I188" s="26"/>
    </row>
    <row r="189" ht="12.15" spans="1:9">
      <c r="A189" s="21" t="s">
        <v>69</v>
      </c>
      <c r="B189" s="22"/>
      <c r="C189" s="22"/>
      <c r="D189" s="22"/>
      <c r="E189" s="22"/>
      <c r="F189" s="22"/>
      <c r="G189" s="22"/>
      <c r="H189" s="23">
        <f>SUM(H186:H188)</f>
        <v>11596.376</v>
      </c>
      <c r="I189" s="28"/>
    </row>
    <row r="190" spans="1:9">
      <c r="A190" s="2" t="s">
        <v>48</v>
      </c>
      <c r="B190" s="2"/>
      <c r="C190" s="2"/>
      <c r="D190" s="2"/>
      <c r="E190" s="2"/>
      <c r="F190" s="2"/>
      <c r="G190" s="2"/>
      <c r="H190" s="2"/>
      <c r="I190" s="2"/>
    </row>
    <row r="191" ht="25.8" spans="1:9">
      <c r="A191" s="3" t="s">
        <v>49</v>
      </c>
      <c r="B191" s="3"/>
      <c r="C191" s="3"/>
      <c r="D191" s="3"/>
      <c r="E191" s="3"/>
      <c r="F191" s="3"/>
      <c r="G191" s="3"/>
      <c r="H191" s="3"/>
      <c r="I191" s="3"/>
    </row>
    <row r="192" ht="12.15" spans="1:9">
      <c r="A192" s="4" t="s">
        <v>20</v>
      </c>
      <c r="B192" s="4"/>
      <c r="C192" s="4"/>
      <c r="D192" s="4"/>
      <c r="E192" s="4"/>
      <c r="F192" s="4"/>
      <c r="G192" s="2"/>
      <c r="H192" s="2"/>
      <c r="I192" s="2"/>
    </row>
    <row r="193" spans="1:9">
      <c r="A193" s="5" t="s">
        <v>22</v>
      </c>
      <c r="B193" s="6" t="s">
        <v>50</v>
      </c>
      <c r="C193" s="6" t="s">
        <v>51</v>
      </c>
      <c r="D193" s="6" t="s">
        <v>52</v>
      </c>
      <c r="E193" s="6" t="s">
        <v>53</v>
      </c>
      <c r="F193" s="6" t="s">
        <v>54</v>
      </c>
      <c r="G193" s="6" t="s">
        <v>55</v>
      </c>
      <c r="H193" s="6"/>
      <c r="I193" s="10"/>
    </row>
    <row r="194" spans="1:9">
      <c r="A194" s="7"/>
      <c r="B194" s="8"/>
      <c r="C194" s="8"/>
      <c r="D194" s="8"/>
      <c r="E194" s="8"/>
      <c r="F194" s="8"/>
      <c r="G194" s="8" t="s">
        <v>56</v>
      </c>
      <c r="H194" s="8" t="s">
        <v>57</v>
      </c>
      <c r="I194" s="11" t="s">
        <v>58</v>
      </c>
    </row>
    <row r="195" ht="270" spans="1:9">
      <c r="A195" s="7">
        <v>1</v>
      </c>
      <c r="B195" s="8" t="s">
        <v>206</v>
      </c>
      <c r="C195" s="9" t="s">
        <v>207</v>
      </c>
      <c r="D195" s="9" t="s">
        <v>208</v>
      </c>
      <c r="E195" s="8" t="s">
        <v>82</v>
      </c>
      <c r="F195" s="12">
        <v>13.089</v>
      </c>
      <c r="G195" s="24">
        <v>5917.18</v>
      </c>
      <c r="H195" s="24">
        <f>F195*G195</f>
        <v>77449.96902</v>
      </c>
      <c r="I195" s="11" t="s">
        <v>83</v>
      </c>
    </row>
    <row r="196" ht="12.15" spans="1:9">
      <c r="A196" s="21" t="s">
        <v>69</v>
      </c>
      <c r="B196" s="22"/>
      <c r="C196" s="22"/>
      <c r="D196" s="22"/>
      <c r="E196" s="22"/>
      <c r="F196" s="22"/>
      <c r="G196" s="22"/>
      <c r="H196" s="23">
        <f>SUM(H195:H195)</f>
        <v>77449.96902</v>
      </c>
      <c r="I196" s="28"/>
    </row>
    <row r="197" spans="1:9">
      <c r="A197" s="2" t="s">
        <v>48</v>
      </c>
      <c r="B197" s="2"/>
      <c r="C197" s="2"/>
      <c r="D197" s="2"/>
      <c r="E197" s="2"/>
      <c r="F197" s="2"/>
      <c r="G197" s="2"/>
      <c r="H197" s="2"/>
      <c r="I197" s="2"/>
    </row>
    <row r="198" ht="25.8" spans="1:9">
      <c r="A198" s="3" t="s">
        <v>49</v>
      </c>
      <c r="B198" s="3"/>
      <c r="C198" s="3"/>
      <c r="D198" s="3"/>
      <c r="E198" s="3"/>
      <c r="F198" s="3"/>
      <c r="G198" s="3"/>
      <c r="H198" s="3"/>
      <c r="I198" s="3"/>
    </row>
    <row r="199" ht="12.15" spans="1:9">
      <c r="A199" s="4" t="s">
        <v>20</v>
      </c>
      <c r="B199" s="4"/>
      <c r="C199" s="4"/>
      <c r="D199" s="4"/>
      <c r="E199" s="4"/>
      <c r="F199" s="4"/>
      <c r="G199" s="2"/>
      <c r="H199" s="2"/>
      <c r="I199" s="2"/>
    </row>
    <row r="200" spans="1:9">
      <c r="A200" s="5" t="s">
        <v>22</v>
      </c>
      <c r="B200" s="6" t="s">
        <v>50</v>
      </c>
      <c r="C200" s="6" t="s">
        <v>51</v>
      </c>
      <c r="D200" s="6" t="s">
        <v>52</v>
      </c>
      <c r="E200" s="6" t="s">
        <v>53</v>
      </c>
      <c r="F200" s="6" t="s">
        <v>54</v>
      </c>
      <c r="G200" s="6" t="s">
        <v>55</v>
      </c>
      <c r="H200" s="6"/>
      <c r="I200" s="10"/>
    </row>
    <row r="201" spans="1:9">
      <c r="A201" s="7"/>
      <c r="B201" s="8"/>
      <c r="C201" s="8"/>
      <c r="D201" s="8"/>
      <c r="E201" s="8"/>
      <c r="F201" s="8"/>
      <c r="G201" s="8" t="s">
        <v>56</v>
      </c>
      <c r="H201" s="8" t="s">
        <v>57</v>
      </c>
      <c r="I201" s="11" t="s">
        <v>58</v>
      </c>
    </row>
    <row r="202" ht="226.8" spans="1:9">
      <c r="A202" s="7">
        <v>2</v>
      </c>
      <c r="B202" s="8" t="s">
        <v>209</v>
      </c>
      <c r="C202" s="9" t="s">
        <v>210</v>
      </c>
      <c r="D202" s="9" t="s">
        <v>211</v>
      </c>
      <c r="E202" s="8" t="s">
        <v>82</v>
      </c>
      <c r="F202" s="12">
        <v>2.11</v>
      </c>
      <c r="G202" s="24">
        <v>6876.67</v>
      </c>
      <c r="H202" s="24">
        <f t="shared" ref="H202:H204" si="15">F202*G202</f>
        <v>14509.7737</v>
      </c>
      <c r="I202" s="11" t="s">
        <v>83</v>
      </c>
    </row>
    <row r="203" spans="1:9">
      <c r="A203" s="7"/>
      <c r="B203" s="8"/>
      <c r="C203" s="9" t="s">
        <v>43</v>
      </c>
      <c r="D203" s="9"/>
      <c r="E203" s="15"/>
      <c r="F203" s="15"/>
      <c r="G203" s="25"/>
      <c r="H203" s="24">
        <f t="shared" si="15"/>
        <v>0</v>
      </c>
      <c r="I203" s="26"/>
    </row>
    <row r="204" ht="183.6" spans="1:9">
      <c r="A204" s="7">
        <v>1</v>
      </c>
      <c r="B204" s="8" t="s">
        <v>212</v>
      </c>
      <c r="C204" s="9" t="s">
        <v>203</v>
      </c>
      <c r="D204" s="9" t="s">
        <v>204</v>
      </c>
      <c r="E204" s="8" t="s">
        <v>68</v>
      </c>
      <c r="F204" s="12">
        <v>23.37</v>
      </c>
      <c r="G204" s="24">
        <v>592.8</v>
      </c>
      <c r="H204" s="24">
        <f t="shared" si="15"/>
        <v>13853.736</v>
      </c>
      <c r="I204" s="11" t="s">
        <v>83</v>
      </c>
    </row>
    <row r="205" ht="12.15" spans="1:9">
      <c r="A205" s="21" t="s">
        <v>69</v>
      </c>
      <c r="B205" s="22"/>
      <c r="C205" s="22"/>
      <c r="D205" s="22"/>
      <c r="E205" s="22"/>
      <c r="F205" s="22"/>
      <c r="G205" s="22"/>
      <c r="H205" s="23">
        <f>SUM(H202:H204)</f>
        <v>28363.5097</v>
      </c>
      <c r="I205" s="28"/>
    </row>
    <row r="206" spans="1:9">
      <c r="A206" s="2" t="s">
        <v>48</v>
      </c>
      <c r="B206" s="2"/>
      <c r="C206" s="2"/>
      <c r="D206" s="2"/>
      <c r="E206" s="2"/>
      <c r="F206" s="2"/>
      <c r="G206" s="2"/>
      <c r="H206" s="2"/>
      <c r="I206" s="2"/>
    </row>
    <row r="207" ht="25.8" spans="1:9">
      <c r="A207" s="3" t="s">
        <v>49</v>
      </c>
      <c r="B207" s="3"/>
      <c r="C207" s="3"/>
      <c r="D207" s="3"/>
      <c r="E207" s="3"/>
      <c r="F207" s="3"/>
      <c r="G207" s="3"/>
      <c r="H207" s="3"/>
      <c r="I207" s="3"/>
    </row>
    <row r="208" ht="12.15" spans="1:9">
      <c r="A208" s="4" t="s">
        <v>20</v>
      </c>
      <c r="B208" s="4"/>
      <c r="C208" s="4"/>
      <c r="D208" s="4"/>
      <c r="E208" s="4"/>
      <c r="F208" s="4"/>
      <c r="G208" s="2"/>
      <c r="H208" s="2"/>
      <c r="I208" s="2"/>
    </row>
    <row r="209" spans="1:9">
      <c r="A209" s="5" t="s">
        <v>22</v>
      </c>
      <c r="B209" s="6" t="s">
        <v>50</v>
      </c>
      <c r="C209" s="6" t="s">
        <v>51</v>
      </c>
      <c r="D209" s="6" t="s">
        <v>52</v>
      </c>
      <c r="E209" s="6" t="s">
        <v>53</v>
      </c>
      <c r="F209" s="6" t="s">
        <v>54</v>
      </c>
      <c r="G209" s="6" t="s">
        <v>55</v>
      </c>
      <c r="H209" s="6"/>
      <c r="I209" s="10"/>
    </row>
    <row r="210" spans="1:9">
      <c r="A210" s="7"/>
      <c r="B210" s="8"/>
      <c r="C210" s="8"/>
      <c r="D210" s="8"/>
      <c r="E210" s="8"/>
      <c r="F210" s="8"/>
      <c r="G210" s="8" t="s">
        <v>56</v>
      </c>
      <c r="H210" s="8" t="s">
        <v>57</v>
      </c>
      <c r="I210" s="11" t="s">
        <v>58</v>
      </c>
    </row>
    <row r="211" ht="194.4" spans="1:9">
      <c r="A211" s="7">
        <v>2</v>
      </c>
      <c r="B211" s="8" t="s">
        <v>213</v>
      </c>
      <c r="C211" s="9" t="s">
        <v>193</v>
      </c>
      <c r="D211" s="9" t="s">
        <v>194</v>
      </c>
      <c r="E211" s="8" t="s">
        <v>68</v>
      </c>
      <c r="F211" s="12">
        <v>9.47</v>
      </c>
      <c r="G211" s="24">
        <v>571.29</v>
      </c>
      <c r="H211" s="24">
        <f>F211*G211</f>
        <v>5410.1163</v>
      </c>
      <c r="I211" s="11" t="s">
        <v>83</v>
      </c>
    </row>
    <row r="212" ht="129.6" spans="1:9">
      <c r="A212" s="7">
        <v>3</v>
      </c>
      <c r="B212" s="8" t="s">
        <v>214</v>
      </c>
      <c r="C212" s="9" t="s">
        <v>196</v>
      </c>
      <c r="D212" s="9" t="s">
        <v>197</v>
      </c>
      <c r="E212" s="8" t="s">
        <v>198</v>
      </c>
      <c r="F212" s="12">
        <v>789</v>
      </c>
      <c r="G212" s="24">
        <v>6.68</v>
      </c>
      <c r="H212" s="24">
        <f>F212*G212</f>
        <v>5270.52</v>
      </c>
      <c r="I212" s="13"/>
    </row>
    <row r="213" ht="12.15" spans="1:9">
      <c r="A213" s="21" t="s">
        <v>69</v>
      </c>
      <c r="B213" s="22"/>
      <c r="C213" s="22"/>
      <c r="D213" s="22"/>
      <c r="E213" s="22"/>
      <c r="F213" s="22"/>
      <c r="G213" s="22"/>
      <c r="H213" s="23">
        <f>SUM(H211:H212)</f>
        <v>10680.6363</v>
      </c>
      <c r="I213" s="28"/>
    </row>
    <row r="214" spans="1:9">
      <c r="A214" s="2" t="s">
        <v>48</v>
      </c>
      <c r="B214" s="2"/>
      <c r="C214" s="2"/>
      <c r="D214" s="2"/>
      <c r="E214" s="2"/>
      <c r="F214" s="2"/>
      <c r="G214" s="2"/>
      <c r="H214" s="2"/>
      <c r="I214" s="2"/>
    </row>
    <row r="215" ht="25.8" spans="1:9">
      <c r="A215" s="3" t="s">
        <v>49</v>
      </c>
      <c r="B215" s="3"/>
      <c r="C215" s="3"/>
      <c r="D215" s="3"/>
      <c r="E215" s="3"/>
      <c r="F215" s="3"/>
      <c r="G215" s="3"/>
      <c r="H215" s="3"/>
      <c r="I215" s="3"/>
    </row>
    <row r="216" ht="12.15" spans="1:9">
      <c r="A216" s="4" t="s">
        <v>20</v>
      </c>
      <c r="B216" s="4"/>
      <c r="C216" s="4"/>
      <c r="D216" s="4"/>
      <c r="E216" s="4"/>
      <c r="F216" s="4"/>
      <c r="G216" s="2"/>
      <c r="H216" s="2"/>
      <c r="I216" s="2"/>
    </row>
    <row r="217" spans="1:9">
      <c r="A217" s="5" t="s">
        <v>22</v>
      </c>
      <c r="B217" s="6" t="s">
        <v>50</v>
      </c>
      <c r="C217" s="6" t="s">
        <v>51</v>
      </c>
      <c r="D217" s="6" t="s">
        <v>52</v>
      </c>
      <c r="E217" s="6" t="s">
        <v>53</v>
      </c>
      <c r="F217" s="6" t="s">
        <v>54</v>
      </c>
      <c r="G217" s="6" t="s">
        <v>55</v>
      </c>
      <c r="H217" s="6"/>
      <c r="I217" s="10"/>
    </row>
    <row r="218" spans="1:9">
      <c r="A218" s="7"/>
      <c r="B218" s="8"/>
      <c r="C218" s="8"/>
      <c r="D218" s="8"/>
      <c r="E218" s="8"/>
      <c r="F218" s="8"/>
      <c r="G218" s="8" t="s">
        <v>56</v>
      </c>
      <c r="H218" s="8" t="s">
        <v>57</v>
      </c>
      <c r="I218" s="11" t="s">
        <v>58</v>
      </c>
    </row>
    <row r="219" ht="205.2" spans="1:9">
      <c r="A219" s="7">
        <v>4</v>
      </c>
      <c r="B219" s="8" t="s">
        <v>215</v>
      </c>
      <c r="C219" s="9" t="s">
        <v>108</v>
      </c>
      <c r="D219" s="9" t="s">
        <v>109</v>
      </c>
      <c r="E219" s="8" t="s">
        <v>68</v>
      </c>
      <c r="F219" s="12">
        <v>140.77</v>
      </c>
      <c r="G219" s="24">
        <v>51.43</v>
      </c>
      <c r="H219" s="24">
        <f t="shared" ref="H219:H221" si="16">F219*G219</f>
        <v>7239.8011</v>
      </c>
      <c r="I219" s="13"/>
    </row>
    <row r="220" ht="140.4" spans="1:9">
      <c r="A220" s="7">
        <v>5</v>
      </c>
      <c r="B220" s="8" t="s">
        <v>216</v>
      </c>
      <c r="C220" s="9" t="s">
        <v>105</v>
      </c>
      <c r="D220" s="9" t="s">
        <v>106</v>
      </c>
      <c r="E220" s="8" t="s">
        <v>68</v>
      </c>
      <c r="F220" s="12">
        <v>140.77</v>
      </c>
      <c r="G220" s="24">
        <v>8.76</v>
      </c>
      <c r="H220" s="24">
        <f t="shared" si="16"/>
        <v>1233.1452</v>
      </c>
      <c r="I220" s="13"/>
    </row>
    <row r="221" ht="129.6" spans="1:9">
      <c r="A221" s="7">
        <v>6</v>
      </c>
      <c r="B221" s="8" t="s">
        <v>217</v>
      </c>
      <c r="C221" s="9" t="s">
        <v>80</v>
      </c>
      <c r="D221" s="9" t="s">
        <v>81</v>
      </c>
      <c r="E221" s="8" t="s">
        <v>82</v>
      </c>
      <c r="F221" s="12">
        <v>5.493</v>
      </c>
      <c r="G221" s="24">
        <v>1934.75</v>
      </c>
      <c r="H221" s="24">
        <f t="shared" si="16"/>
        <v>10627.58175</v>
      </c>
      <c r="I221" s="11" t="s">
        <v>83</v>
      </c>
    </row>
    <row r="222" ht="12.15" spans="1:9">
      <c r="A222" s="21" t="s">
        <v>69</v>
      </c>
      <c r="B222" s="22"/>
      <c r="C222" s="22"/>
      <c r="D222" s="22"/>
      <c r="E222" s="22"/>
      <c r="F222" s="22"/>
      <c r="G222" s="22"/>
      <c r="H222" s="23">
        <f>SUM(H219:H221)</f>
        <v>19100.52805</v>
      </c>
      <c r="I222" s="28"/>
    </row>
    <row r="223" spans="1:9">
      <c r="A223" s="2" t="s">
        <v>48</v>
      </c>
      <c r="B223" s="2"/>
      <c r="C223" s="2"/>
      <c r="D223" s="2"/>
      <c r="E223" s="2"/>
      <c r="F223" s="2"/>
      <c r="G223" s="2"/>
      <c r="H223" s="2"/>
      <c r="I223" s="2"/>
    </row>
    <row r="224" ht="25.8" spans="1:9">
      <c r="A224" s="3" t="s">
        <v>49</v>
      </c>
      <c r="B224" s="3"/>
      <c r="C224" s="3"/>
      <c r="D224" s="3"/>
      <c r="E224" s="3"/>
      <c r="F224" s="3"/>
      <c r="G224" s="3"/>
      <c r="H224" s="3"/>
      <c r="I224" s="3"/>
    </row>
    <row r="225" ht="12.15" spans="1:9">
      <c r="A225" s="4" t="s">
        <v>20</v>
      </c>
      <c r="B225" s="4"/>
      <c r="C225" s="4"/>
      <c r="D225" s="4"/>
      <c r="E225" s="4"/>
      <c r="F225" s="4"/>
      <c r="G225" s="2"/>
      <c r="H225" s="2"/>
      <c r="I225" s="2"/>
    </row>
    <row r="226" spans="1:9">
      <c r="A226" s="5" t="s">
        <v>22</v>
      </c>
      <c r="B226" s="6" t="s">
        <v>50</v>
      </c>
      <c r="C226" s="6" t="s">
        <v>51</v>
      </c>
      <c r="D226" s="6" t="s">
        <v>52</v>
      </c>
      <c r="E226" s="6" t="s">
        <v>53</v>
      </c>
      <c r="F226" s="6" t="s">
        <v>54</v>
      </c>
      <c r="G226" s="6" t="s">
        <v>55</v>
      </c>
      <c r="H226" s="6"/>
      <c r="I226" s="10"/>
    </row>
    <row r="227" spans="1:9">
      <c r="A227" s="7"/>
      <c r="B227" s="8"/>
      <c r="C227" s="8"/>
      <c r="D227" s="8"/>
      <c r="E227" s="8"/>
      <c r="F227" s="8"/>
      <c r="G227" s="8" t="s">
        <v>56</v>
      </c>
      <c r="H227" s="8" t="s">
        <v>57</v>
      </c>
      <c r="I227" s="11" t="s">
        <v>58</v>
      </c>
    </row>
    <row r="228" ht="129.6" spans="1:9">
      <c r="A228" s="7">
        <v>7</v>
      </c>
      <c r="B228" s="8" t="s">
        <v>218</v>
      </c>
      <c r="C228" s="9" t="s">
        <v>175</v>
      </c>
      <c r="D228" s="9" t="s">
        <v>219</v>
      </c>
      <c r="E228" s="8" t="s">
        <v>177</v>
      </c>
      <c r="F228" s="12">
        <v>285.2</v>
      </c>
      <c r="G228" s="24">
        <v>26.68</v>
      </c>
      <c r="H228" s="24">
        <f t="shared" ref="H228:H231" si="17">F228*G228</f>
        <v>7609.136</v>
      </c>
      <c r="I228" s="13"/>
    </row>
    <row r="229" ht="129.6" spans="1:9">
      <c r="A229" s="7">
        <v>8</v>
      </c>
      <c r="B229" s="8" t="s">
        <v>220</v>
      </c>
      <c r="C229" s="9" t="s">
        <v>179</v>
      </c>
      <c r="D229" s="9" t="s">
        <v>221</v>
      </c>
      <c r="E229" s="8" t="s">
        <v>68</v>
      </c>
      <c r="F229" s="12">
        <v>14.26</v>
      </c>
      <c r="G229" s="24">
        <v>398.48</v>
      </c>
      <c r="H229" s="24">
        <f t="shared" si="17"/>
        <v>5682.3248</v>
      </c>
      <c r="I229" s="13"/>
    </row>
    <row r="230" ht="151.2" spans="1:9">
      <c r="A230" s="7">
        <v>9</v>
      </c>
      <c r="B230" s="8" t="s">
        <v>222</v>
      </c>
      <c r="C230" s="9" t="s">
        <v>173</v>
      </c>
      <c r="D230" s="9" t="s">
        <v>169</v>
      </c>
      <c r="E230" s="8" t="s">
        <v>64</v>
      </c>
      <c r="F230" s="12">
        <v>20.58</v>
      </c>
      <c r="G230" s="24">
        <v>3605.28</v>
      </c>
      <c r="H230" s="24">
        <f t="shared" si="17"/>
        <v>74196.6624</v>
      </c>
      <c r="I230" s="13"/>
    </row>
    <row r="231" ht="129.6" spans="1:9">
      <c r="A231" s="7">
        <v>10</v>
      </c>
      <c r="B231" s="8" t="s">
        <v>223</v>
      </c>
      <c r="C231" s="9" t="s">
        <v>112</v>
      </c>
      <c r="D231" s="9" t="s">
        <v>89</v>
      </c>
      <c r="E231" s="8" t="s">
        <v>90</v>
      </c>
      <c r="F231" s="12">
        <v>3014</v>
      </c>
      <c r="G231" s="24">
        <v>16.62</v>
      </c>
      <c r="H231" s="24">
        <f t="shared" si="17"/>
        <v>50092.68</v>
      </c>
      <c r="I231" s="11" t="s">
        <v>83</v>
      </c>
    </row>
    <row r="232" ht="12.15" spans="1:9">
      <c r="A232" s="21" t="s">
        <v>69</v>
      </c>
      <c r="B232" s="22"/>
      <c r="C232" s="22"/>
      <c r="D232" s="22"/>
      <c r="E232" s="22"/>
      <c r="F232" s="22"/>
      <c r="G232" s="22"/>
      <c r="H232" s="23">
        <f>SUM(H228:H231)</f>
        <v>137580.8032</v>
      </c>
      <c r="I232" s="28"/>
    </row>
    <row r="233" spans="1:9">
      <c r="A233" s="2" t="s">
        <v>48</v>
      </c>
      <c r="B233" s="2"/>
      <c r="C233" s="2"/>
      <c r="D233" s="2"/>
      <c r="E233" s="2"/>
      <c r="F233" s="2"/>
      <c r="G233" s="2"/>
      <c r="H233" s="2"/>
      <c r="I233" s="2"/>
    </row>
    <row r="234" ht="25.8" spans="1:9">
      <c r="A234" s="3" t="s">
        <v>49</v>
      </c>
      <c r="B234" s="3"/>
      <c r="C234" s="3"/>
      <c r="D234" s="3"/>
      <c r="E234" s="3"/>
      <c r="F234" s="3"/>
      <c r="G234" s="3"/>
      <c r="H234" s="3"/>
      <c r="I234" s="3"/>
    </row>
    <row r="235" ht="12.15" spans="1:9">
      <c r="A235" s="4" t="s">
        <v>20</v>
      </c>
      <c r="B235" s="4"/>
      <c r="C235" s="4"/>
      <c r="D235" s="4"/>
      <c r="E235" s="4"/>
      <c r="F235" s="4"/>
      <c r="G235" s="2"/>
      <c r="H235" s="2"/>
      <c r="I235" s="2"/>
    </row>
    <row r="236" spans="1:9">
      <c r="A236" s="5" t="s">
        <v>22</v>
      </c>
      <c r="B236" s="6" t="s">
        <v>50</v>
      </c>
      <c r="C236" s="6" t="s">
        <v>51</v>
      </c>
      <c r="D236" s="6" t="s">
        <v>52</v>
      </c>
      <c r="E236" s="6" t="s">
        <v>53</v>
      </c>
      <c r="F236" s="6" t="s">
        <v>54</v>
      </c>
      <c r="G236" s="6" t="s">
        <v>55</v>
      </c>
      <c r="H236" s="6"/>
      <c r="I236" s="10"/>
    </row>
    <row r="237" spans="1:9">
      <c r="A237" s="7"/>
      <c r="B237" s="8"/>
      <c r="C237" s="8"/>
      <c r="D237" s="8"/>
      <c r="E237" s="8"/>
      <c r="F237" s="8"/>
      <c r="G237" s="8" t="s">
        <v>56</v>
      </c>
      <c r="H237" s="8" t="s">
        <v>57</v>
      </c>
      <c r="I237" s="11" t="s">
        <v>58</v>
      </c>
    </row>
    <row r="238" ht="129.6" spans="1:9">
      <c r="A238" s="7">
        <v>11</v>
      </c>
      <c r="B238" s="8" t="s">
        <v>224</v>
      </c>
      <c r="C238" s="9" t="s">
        <v>92</v>
      </c>
      <c r="D238" s="9" t="s">
        <v>89</v>
      </c>
      <c r="E238" s="8" t="s">
        <v>90</v>
      </c>
      <c r="F238" s="12">
        <v>491</v>
      </c>
      <c r="G238" s="12">
        <v>25.11</v>
      </c>
      <c r="H238" s="12">
        <f t="shared" ref="H238:H240" si="18">F238*G238</f>
        <v>12329.01</v>
      </c>
      <c r="I238" s="11" t="s">
        <v>83</v>
      </c>
    </row>
    <row r="239" ht="129.6" spans="1:9">
      <c r="A239" s="7">
        <v>12</v>
      </c>
      <c r="B239" s="8" t="s">
        <v>225</v>
      </c>
      <c r="C239" s="9" t="s">
        <v>164</v>
      </c>
      <c r="D239" s="9" t="s">
        <v>89</v>
      </c>
      <c r="E239" s="8" t="s">
        <v>90</v>
      </c>
      <c r="F239" s="12">
        <v>260</v>
      </c>
      <c r="G239" s="12">
        <v>31.2</v>
      </c>
      <c r="H239" s="12">
        <f t="shared" si="18"/>
        <v>8112</v>
      </c>
      <c r="I239" s="11" t="s">
        <v>83</v>
      </c>
    </row>
    <row r="240" ht="129.6" spans="1:9">
      <c r="A240" s="7">
        <v>13</v>
      </c>
      <c r="B240" s="8" t="s">
        <v>226</v>
      </c>
      <c r="C240" s="9" t="s">
        <v>94</v>
      </c>
      <c r="D240" s="9" t="s">
        <v>89</v>
      </c>
      <c r="E240" s="8" t="s">
        <v>90</v>
      </c>
      <c r="F240" s="12">
        <v>104</v>
      </c>
      <c r="G240" s="12">
        <v>35.43</v>
      </c>
      <c r="H240" s="12">
        <f t="shared" si="18"/>
        <v>3684.72</v>
      </c>
      <c r="I240" s="11" t="s">
        <v>83</v>
      </c>
    </row>
    <row r="241" spans="1:9">
      <c r="A241" s="7"/>
      <c r="B241" s="8"/>
      <c r="C241" s="9"/>
      <c r="D241" s="9"/>
      <c r="E241" s="8"/>
      <c r="F241" s="12"/>
      <c r="G241" s="12"/>
      <c r="H241" s="12"/>
      <c r="I241" s="13"/>
    </row>
    <row r="242" spans="1:9">
      <c r="A242" s="7"/>
      <c r="B242" s="8"/>
      <c r="C242" s="9"/>
      <c r="D242" s="9"/>
      <c r="E242" s="8"/>
      <c r="F242" s="12"/>
      <c r="G242" s="12"/>
      <c r="H242" s="12"/>
      <c r="I242" s="13"/>
    </row>
    <row r="243" spans="1:9">
      <c r="A243" s="7"/>
      <c r="B243" s="8"/>
      <c r="C243" s="9"/>
      <c r="D243" s="9"/>
      <c r="E243" s="8"/>
      <c r="F243" s="12"/>
      <c r="G243" s="12"/>
      <c r="H243" s="12"/>
      <c r="I243" s="13"/>
    </row>
    <row r="244" spans="1:9">
      <c r="A244" s="7"/>
      <c r="B244" s="8"/>
      <c r="C244" s="9"/>
      <c r="D244" s="9"/>
      <c r="E244" s="8"/>
      <c r="F244" s="12"/>
      <c r="G244" s="12"/>
      <c r="H244" s="12"/>
      <c r="I244" s="13"/>
    </row>
    <row r="245" spans="1:9">
      <c r="A245" s="7"/>
      <c r="B245" s="8"/>
      <c r="C245" s="9"/>
      <c r="D245" s="9"/>
      <c r="E245" s="8"/>
      <c r="F245" s="12"/>
      <c r="G245" s="12"/>
      <c r="H245" s="12"/>
      <c r="I245" s="13"/>
    </row>
    <row r="246" spans="1:9">
      <c r="A246" s="7"/>
      <c r="B246" s="8"/>
      <c r="C246" s="9"/>
      <c r="D246" s="9"/>
      <c r="E246" s="8"/>
      <c r="F246" s="12"/>
      <c r="G246" s="12"/>
      <c r="H246" s="12"/>
      <c r="I246" s="13"/>
    </row>
    <row r="247" spans="1:9">
      <c r="A247" s="7"/>
      <c r="B247" s="8"/>
      <c r="C247" s="9"/>
      <c r="D247" s="9"/>
      <c r="E247" s="8"/>
      <c r="F247" s="12"/>
      <c r="G247" s="12"/>
      <c r="H247" s="12"/>
      <c r="I247" s="13"/>
    </row>
    <row r="248" spans="1:9">
      <c r="A248" s="7"/>
      <c r="B248" s="8"/>
      <c r="C248" s="9"/>
      <c r="D248" s="9"/>
      <c r="E248" s="8"/>
      <c r="F248" s="12"/>
      <c r="G248" s="12"/>
      <c r="H248" s="12"/>
      <c r="I248" s="13"/>
    </row>
    <row r="249" spans="1:9">
      <c r="A249" s="7" t="s">
        <v>69</v>
      </c>
      <c r="B249" s="8"/>
      <c r="C249" s="8"/>
      <c r="D249" s="8"/>
      <c r="E249" s="8"/>
      <c r="F249" s="8"/>
      <c r="G249" s="8"/>
      <c r="H249" s="24">
        <f>SUM(H238:H248)</f>
        <v>24125.73</v>
      </c>
      <c r="I249" s="13"/>
    </row>
    <row r="250" ht="12.15" spans="1:9">
      <c r="A250" s="21" t="s">
        <v>227</v>
      </c>
      <c r="B250" s="22"/>
      <c r="C250" s="22"/>
      <c r="D250" s="22"/>
      <c r="E250" s="22"/>
      <c r="F250" s="22"/>
      <c r="G250" s="22"/>
      <c r="H250" s="23">
        <f>H9+H20+H30+H40+H49+H58+H68+H76+H85+H95+H103+H112+H121+H132+H140+H150+H160+H170+H180+H189+H196+H205+H213+H222+H232+H249</f>
        <v>3380567.48812</v>
      </c>
      <c r="I250" s="28"/>
    </row>
  </sheetData>
  <mergeCells count="347">
    <mergeCell ref="A1:I1"/>
    <mergeCell ref="A2:I2"/>
    <mergeCell ref="A3:D3"/>
    <mergeCell ref="E3:F3"/>
    <mergeCell ref="G3:I3"/>
    <mergeCell ref="G4:I4"/>
    <mergeCell ref="C6:D6"/>
    <mergeCell ref="A9:G9"/>
    <mergeCell ref="A10:I10"/>
    <mergeCell ref="A11:I11"/>
    <mergeCell ref="A12:D12"/>
    <mergeCell ref="E12:F12"/>
    <mergeCell ref="G12:I12"/>
    <mergeCell ref="G13:I13"/>
    <mergeCell ref="C17:D17"/>
    <mergeCell ref="A20:G20"/>
    <mergeCell ref="A21:I21"/>
    <mergeCell ref="A22:I22"/>
    <mergeCell ref="A23:D23"/>
    <mergeCell ref="E23:F23"/>
    <mergeCell ref="G23:I23"/>
    <mergeCell ref="G24:I24"/>
    <mergeCell ref="A30:G30"/>
    <mergeCell ref="A31:I31"/>
    <mergeCell ref="A32:I32"/>
    <mergeCell ref="A33:D33"/>
    <mergeCell ref="E33:F33"/>
    <mergeCell ref="G33:I33"/>
    <mergeCell ref="G34:I34"/>
    <mergeCell ref="C37:D37"/>
    <mergeCell ref="A40:G40"/>
    <mergeCell ref="A41:I41"/>
    <mergeCell ref="A42:I42"/>
    <mergeCell ref="A43:D43"/>
    <mergeCell ref="E43:F43"/>
    <mergeCell ref="G43:I43"/>
    <mergeCell ref="G44:I44"/>
    <mergeCell ref="A49:G49"/>
    <mergeCell ref="A50:I50"/>
    <mergeCell ref="A51:I51"/>
    <mergeCell ref="A52:D52"/>
    <mergeCell ref="E52:F52"/>
    <mergeCell ref="G52:I52"/>
    <mergeCell ref="G53:I53"/>
    <mergeCell ref="A58:G58"/>
    <mergeCell ref="A59:I59"/>
    <mergeCell ref="A60:I60"/>
    <mergeCell ref="A61:D61"/>
    <mergeCell ref="E61:F61"/>
    <mergeCell ref="G61:I61"/>
    <mergeCell ref="G62:I62"/>
    <mergeCell ref="C65:D65"/>
    <mergeCell ref="A68:G68"/>
    <mergeCell ref="A69:I69"/>
    <mergeCell ref="A70:I70"/>
    <mergeCell ref="A71:D71"/>
    <mergeCell ref="E71:F71"/>
    <mergeCell ref="G71:I71"/>
    <mergeCell ref="G72:I72"/>
    <mergeCell ref="A76:G76"/>
    <mergeCell ref="A77:I77"/>
    <mergeCell ref="A78:I78"/>
    <mergeCell ref="A79:D79"/>
    <mergeCell ref="E79:F79"/>
    <mergeCell ref="G79:I79"/>
    <mergeCell ref="G80:I80"/>
    <mergeCell ref="A85:G85"/>
    <mergeCell ref="A86:I86"/>
    <mergeCell ref="A87:I87"/>
    <mergeCell ref="A88:D88"/>
    <mergeCell ref="E88:F88"/>
    <mergeCell ref="G88:I88"/>
    <mergeCell ref="G89:I89"/>
    <mergeCell ref="A95:G95"/>
    <mergeCell ref="A96:I96"/>
    <mergeCell ref="A97:I97"/>
    <mergeCell ref="A98:D98"/>
    <mergeCell ref="E98:F98"/>
    <mergeCell ref="G98:I98"/>
    <mergeCell ref="G99:I99"/>
    <mergeCell ref="A103:G103"/>
    <mergeCell ref="A104:I104"/>
    <mergeCell ref="A105:I105"/>
    <mergeCell ref="A106:D106"/>
    <mergeCell ref="E106:F106"/>
    <mergeCell ref="G106:I106"/>
    <mergeCell ref="G107:I107"/>
    <mergeCell ref="A112:G112"/>
    <mergeCell ref="A113:I113"/>
    <mergeCell ref="A114:I114"/>
    <mergeCell ref="A115:D115"/>
    <mergeCell ref="E115:F115"/>
    <mergeCell ref="G115:I115"/>
    <mergeCell ref="G116:I116"/>
    <mergeCell ref="A121:G121"/>
    <mergeCell ref="A122:I122"/>
    <mergeCell ref="A123:I123"/>
    <mergeCell ref="A124:D124"/>
    <mergeCell ref="E124:F124"/>
    <mergeCell ref="G124:I124"/>
    <mergeCell ref="G125:I125"/>
    <mergeCell ref="C131:D131"/>
    <mergeCell ref="A132:G132"/>
    <mergeCell ref="A133:I133"/>
    <mergeCell ref="A134:I134"/>
    <mergeCell ref="A135:D135"/>
    <mergeCell ref="E135:F135"/>
    <mergeCell ref="G135:I135"/>
    <mergeCell ref="G136:I136"/>
    <mergeCell ref="A140:G140"/>
    <mergeCell ref="A141:I141"/>
    <mergeCell ref="A142:I142"/>
    <mergeCell ref="A143:D143"/>
    <mergeCell ref="E143:F143"/>
    <mergeCell ref="G143:I143"/>
    <mergeCell ref="G144:I144"/>
    <mergeCell ref="A150:G150"/>
    <mergeCell ref="A151:I151"/>
    <mergeCell ref="A152:I152"/>
    <mergeCell ref="A153:D153"/>
    <mergeCell ref="E153:F153"/>
    <mergeCell ref="G153:I153"/>
    <mergeCell ref="G154:I154"/>
    <mergeCell ref="A160:G160"/>
    <mergeCell ref="A161:I161"/>
    <mergeCell ref="A162:I162"/>
    <mergeCell ref="A163:D163"/>
    <mergeCell ref="E163:F163"/>
    <mergeCell ref="G163:I163"/>
    <mergeCell ref="G164:I164"/>
    <mergeCell ref="A170:G170"/>
    <mergeCell ref="A171:I171"/>
    <mergeCell ref="A172:I172"/>
    <mergeCell ref="A173:D173"/>
    <mergeCell ref="E173:F173"/>
    <mergeCell ref="G173:I173"/>
    <mergeCell ref="G174:I174"/>
    <mergeCell ref="C179:D179"/>
    <mergeCell ref="A180:G180"/>
    <mergeCell ref="A181:I181"/>
    <mergeCell ref="A182:I182"/>
    <mergeCell ref="A183:D183"/>
    <mergeCell ref="E183:F183"/>
    <mergeCell ref="G183:I183"/>
    <mergeCell ref="G184:I184"/>
    <mergeCell ref="C188:D188"/>
    <mergeCell ref="A189:G189"/>
    <mergeCell ref="A190:I190"/>
    <mergeCell ref="A191:I191"/>
    <mergeCell ref="A192:D192"/>
    <mergeCell ref="E192:F192"/>
    <mergeCell ref="G192:I192"/>
    <mergeCell ref="G193:I193"/>
    <mergeCell ref="A196:G196"/>
    <mergeCell ref="A197:I197"/>
    <mergeCell ref="A198:I198"/>
    <mergeCell ref="A199:D199"/>
    <mergeCell ref="E199:F199"/>
    <mergeCell ref="G199:I199"/>
    <mergeCell ref="G200:I200"/>
    <mergeCell ref="C203:D203"/>
    <mergeCell ref="A205:G205"/>
    <mergeCell ref="A206:I206"/>
    <mergeCell ref="A207:I207"/>
    <mergeCell ref="A208:D208"/>
    <mergeCell ref="E208:F208"/>
    <mergeCell ref="G208:I208"/>
    <mergeCell ref="G209:I209"/>
    <mergeCell ref="A213:G213"/>
    <mergeCell ref="A214:I214"/>
    <mergeCell ref="A215:I215"/>
    <mergeCell ref="A216:D216"/>
    <mergeCell ref="E216:F216"/>
    <mergeCell ref="G216:I216"/>
    <mergeCell ref="G217:I217"/>
    <mergeCell ref="A222:G222"/>
    <mergeCell ref="A223:I223"/>
    <mergeCell ref="A224:I224"/>
    <mergeCell ref="A225:D225"/>
    <mergeCell ref="E225:F225"/>
    <mergeCell ref="G225:I225"/>
    <mergeCell ref="G226:I226"/>
    <mergeCell ref="A232:G232"/>
    <mergeCell ref="A233:I233"/>
    <mergeCell ref="A234:I234"/>
    <mergeCell ref="A235:D235"/>
    <mergeCell ref="E235:F235"/>
    <mergeCell ref="G235:I235"/>
    <mergeCell ref="G236:I236"/>
    <mergeCell ref="A249:G249"/>
    <mergeCell ref="A250:G250"/>
    <mergeCell ref="A4:A5"/>
    <mergeCell ref="A13:A14"/>
    <mergeCell ref="A24:A25"/>
    <mergeCell ref="A34:A35"/>
    <mergeCell ref="A44:A45"/>
    <mergeCell ref="A53:A54"/>
    <mergeCell ref="A62:A63"/>
    <mergeCell ref="A72:A73"/>
    <mergeCell ref="A80:A81"/>
    <mergeCell ref="A89:A90"/>
    <mergeCell ref="A99:A100"/>
    <mergeCell ref="A107:A108"/>
    <mergeCell ref="A116:A117"/>
    <mergeCell ref="A125:A126"/>
    <mergeCell ref="A136:A137"/>
    <mergeCell ref="A144:A145"/>
    <mergeCell ref="A154:A155"/>
    <mergeCell ref="A164:A165"/>
    <mergeCell ref="A174:A175"/>
    <mergeCell ref="A184:A185"/>
    <mergeCell ref="A193:A194"/>
    <mergeCell ref="A200:A201"/>
    <mergeCell ref="A209:A210"/>
    <mergeCell ref="A217:A218"/>
    <mergeCell ref="A226:A227"/>
    <mergeCell ref="A236:A237"/>
    <mergeCell ref="B4:B5"/>
    <mergeCell ref="B13:B14"/>
    <mergeCell ref="B24:B25"/>
    <mergeCell ref="B34:B35"/>
    <mergeCell ref="B44:B45"/>
    <mergeCell ref="B53:B54"/>
    <mergeCell ref="B62:B63"/>
    <mergeCell ref="B72:B73"/>
    <mergeCell ref="B80:B81"/>
    <mergeCell ref="B89:B90"/>
    <mergeCell ref="B99:B100"/>
    <mergeCell ref="B107:B108"/>
    <mergeCell ref="B116:B117"/>
    <mergeCell ref="B125:B126"/>
    <mergeCell ref="B136:B137"/>
    <mergeCell ref="B144:B145"/>
    <mergeCell ref="B154:B155"/>
    <mergeCell ref="B164:B165"/>
    <mergeCell ref="B174:B175"/>
    <mergeCell ref="B184:B185"/>
    <mergeCell ref="B193:B194"/>
    <mergeCell ref="B200:B201"/>
    <mergeCell ref="B209:B210"/>
    <mergeCell ref="B217:B218"/>
    <mergeCell ref="B226:B227"/>
    <mergeCell ref="B236:B237"/>
    <mergeCell ref="C4:C5"/>
    <mergeCell ref="C13:C14"/>
    <mergeCell ref="C24:C25"/>
    <mergeCell ref="C34:C35"/>
    <mergeCell ref="C44:C45"/>
    <mergeCell ref="C53:C54"/>
    <mergeCell ref="C62:C63"/>
    <mergeCell ref="C72:C73"/>
    <mergeCell ref="C80:C81"/>
    <mergeCell ref="C89:C90"/>
    <mergeCell ref="C99:C100"/>
    <mergeCell ref="C107:C108"/>
    <mergeCell ref="C116:C117"/>
    <mergeCell ref="C125:C126"/>
    <mergeCell ref="C136:C137"/>
    <mergeCell ref="C144:C145"/>
    <mergeCell ref="C154:C155"/>
    <mergeCell ref="C164:C165"/>
    <mergeCell ref="C174:C175"/>
    <mergeCell ref="C184:C185"/>
    <mergeCell ref="C193:C194"/>
    <mergeCell ref="C200:C201"/>
    <mergeCell ref="C209:C210"/>
    <mergeCell ref="C217:C218"/>
    <mergeCell ref="C226:C227"/>
    <mergeCell ref="C236:C237"/>
    <mergeCell ref="D4:D5"/>
    <mergeCell ref="D13:D14"/>
    <mergeCell ref="D24:D25"/>
    <mergeCell ref="D34:D35"/>
    <mergeCell ref="D44:D45"/>
    <mergeCell ref="D53:D54"/>
    <mergeCell ref="D62:D63"/>
    <mergeCell ref="D72:D73"/>
    <mergeCell ref="D80:D81"/>
    <mergeCell ref="D89:D90"/>
    <mergeCell ref="D99:D100"/>
    <mergeCell ref="D107:D108"/>
    <mergeCell ref="D116:D117"/>
    <mergeCell ref="D125:D126"/>
    <mergeCell ref="D136:D137"/>
    <mergeCell ref="D144:D145"/>
    <mergeCell ref="D154:D155"/>
    <mergeCell ref="D164:D165"/>
    <mergeCell ref="D174:D175"/>
    <mergeCell ref="D184:D185"/>
    <mergeCell ref="D193:D194"/>
    <mergeCell ref="D200:D201"/>
    <mergeCell ref="D209:D210"/>
    <mergeCell ref="D217:D218"/>
    <mergeCell ref="D226:D227"/>
    <mergeCell ref="D236:D237"/>
    <mergeCell ref="E4:E5"/>
    <mergeCell ref="E13:E14"/>
    <mergeCell ref="E24:E25"/>
    <mergeCell ref="E34:E35"/>
    <mergeCell ref="E44:E45"/>
    <mergeCell ref="E53:E54"/>
    <mergeCell ref="E62:E63"/>
    <mergeCell ref="E72:E73"/>
    <mergeCell ref="E80:E81"/>
    <mergeCell ref="E89:E90"/>
    <mergeCell ref="E99:E100"/>
    <mergeCell ref="E107:E108"/>
    <mergeCell ref="E116:E117"/>
    <mergeCell ref="E125:E126"/>
    <mergeCell ref="E136:E137"/>
    <mergeCell ref="E144:E145"/>
    <mergeCell ref="E154:E155"/>
    <mergeCell ref="E164:E165"/>
    <mergeCell ref="E174:E175"/>
    <mergeCell ref="E184:E185"/>
    <mergeCell ref="E193:E194"/>
    <mergeCell ref="E200:E201"/>
    <mergeCell ref="E209:E210"/>
    <mergeCell ref="E217:E218"/>
    <mergeCell ref="E226:E227"/>
    <mergeCell ref="E236:E237"/>
    <mergeCell ref="F4:F5"/>
    <mergeCell ref="F13:F14"/>
    <mergeCell ref="F24:F25"/>
    <mergeCell ref="F34:F35"/>
    <mergeCell ref="F44:F45"/>
    <mergeCell ref="F53:F54"/>
    <mergeCell ref="F62:F63"/>
    <mergeCell ref="F72:F73"/>
    <mergeCell ref="F80:F81"/>
    <mergeCell ref="F89:F90"/>
    <mergeCell ref="F99:F100"/>
    <mergeCell ref="F107:F108"/>
    <mergeCell ref="F116:F117"/>
    <mergeCell ref="F125:F126"/>
    <mergeCell ref="F136:F137"/>
    <mergeCell ref="F144:F145"/>
    <mergeCell ref="F154:F155"/>
    <mergeCell ref="F164:F165"/>
    <mergeCell ref="F174:F175"/>
    <mergeCell ref="F184:F185"/>
    <mergeCell ref="F193:F194"/>
    <mergeCell ref="F200:F201"/>
    <mergeCell ref="F209:F210"/>
    <mergeCell ref="F217:F218"/>
    <mergeCell ref="F226:F227"/>
    <mergeCell ref="F236:F237"/>
  </mergeCells>
  <printOptions horizontalCentered="1"/>
  <pageMargins left="0.19975" right="0.19975" top="0.59375" bottom="0" header="0.59375" footer="0"/>
  <pageSetup paperSize="9" orientation="landscape"/>
  <headerFooter/>
  <rowBreaks count="25" manualBreakCount="25">
    <brk id="9" max="16383" man="1"/>
    <brk id="20" max="16383" man="1"/>
    <brk id="30" max="16383" man="1"/>
    <brk id="40" max="16383" man="1"/>
    <brk id="49" max="16383" man="1"/>
    <brk id="58" max="16383" man="1"/>
    <brk id="68" max="16383" man="1"/>
    <brk id="76" max="16383" man="1"/>
    <brk id="85" max="16383" man="1"/>
    <brk id="95" max="16383" man="1"/>
    <brk id="103" max="16383" man="1"/>
    <brk id="112" max="16383" man="1"/>
    <brk id="121" max="16383" man="1"/>
    <brk id="132" max="16383" man="1"/>
    <brk id="140" max="16383" man="1"/>
    <brk id="150" max="16383" man="1"/>
    <brk id="160" max="16383" man="1"/>
    <brk id="170" max="16383" man="1"/>
    <brk id="180" max="16383" man="1"/>
    <brk id="189" max="16383" man="1"/>
    <brk id="196" max="16383" man="1"/>
    <brk id="205" max="16383" man="1"/>
    <brk id="213" max="16383" man="1"/>
    <brk id="222" max="16383" man="1"/>
    <brk id="2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F17" sqref="F17"/>
    </sheetView>
  </sheetViews>
  <sheetFormatPr defaultColWidth="9" defaultRowHeight="11.4" outlineLevelRow="6"/>
  <cols>
    <col min="1" max="1" width="11.1666666666667" style="1" customWidth="1"/>
    <col min="2" max="2" width="8.5" style="1" customWidth="1"/>
    <col min="3" max="3" width="11.8333333333333" style="1" customWidth="1"/>
    <col min="4" max="4" width="14.5" style="1" customWidth="1"/>
    <col min="5" max="5" width="8.16666666666667" style="1" customWidth="1"/>
    <col min="6" max="6" width="15.6666666666667" style="1" customWidth="1"/>
    <col min="7" max="7" width="18.5" style="1" customWidth="1"/>
    <col min="8" max="8" width="9.16666666666667" style="1" customWidth="1"/>
    <col min="9" max="9" width="2.33333333333333" style="1" customWidth="1"/>
    <col min="10" max="10" width="11.6666666666667" style="1" customWidth="1"/>
    <col min="11" max="11" width="17.6666666666667" style="1" customWidth="1"/>
    <col min="12" max="12" width="7.25" style="1" customWidth="1"/>
    <col min="13" max="13" width="12.5" style="1" customWidth="1"/>
    <col min="14" max="16384" width="9" style="1"/>
  </cols>
  <sheetData>
    <row r="1" s="1" customFormat="1" ht="24" customHeight="1" spans="1:13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9.25" customHeight="1" spans="1:13">
      <c r="A2" s="3" t="s">
        <v>228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18.75" customHeight="1" spans="1:13">
      <c r="A3" s="4" t="s">
        <v>20</v>
      </c>
      <c r="B3" s="4"/>
      <c r="C3" s="4"/>
      <c r="D3" s="4"/>
      <c r="E3" s="4"/>
      <c r="F3" s="4"/>
      <c r="G3" s="4"/>
      <c r="H3" s="4"/>
      <c r="I3" s="4"/>
      <c r="J3" s="2" t="s">
        <v>229</v>
      </c>
      <c r="K3" s="2"/>
      <c r="L3" s="2"/>
      <c r="M3" s="2"/>
    </row>
    <row r="4" s="1" customFormat="1" ht="14.25" customHeight="1" spans="1:13">
      <c r="A4" s="5" t="s">
        <v>22</v>
      </c>
      <c r="B4" s="6" t="s">
        <v>50</v>
      </c>
      <c r="C4" s="6"/>
      <c r="D4" s="6" t="s">
        <v>51</v>
      </c>
      <c r="E4" s="6"/>
      <c r="F4" s="6" t="s">
        <v>52</v>
      </c>
      <c r="G4" s="6"/>
      <c r="H4" s="6" t="s">
        <v>53</v>
      </c>
      <c r="I4" s="6" t="s">
        <v>54</v>
      </c>
      <c r="J4" s="6"/>
      <c r="K4" s="6" t="s">
        <v>55</v>
      </c>
      <c r="L4" s="6"/>
      <c r="M4" s="10"/>
    </row>
    <row r="5" s="1" customFormat="1" ht="17.25" customHeight="1" spans="1:13">
      <c r="A5" s="7"/>
      <c r="B5" s="8"/>
      <c r="C5" s="8"/>
      <c r="D5" s="8"/>
      <c r="E5" s="8"/>
      <c r="F5" s="8"/>
      <c r="G5" s="8"/>
      <c r="H5" s="8"/>
      <c r="I5" s="8"/>
      <c r="J5" s="8"/>
      <c r="K5" s="8" t="s">
        <v>56</v>
      </c>
      <c r="L5" s="8" t="s">
        <v>57</v>
      </c>
      <c r="M5" s="11" t="s">
        <v>201</v>
      </c>
    </row>
    <row r="6" s="1" customFormat="1" ht="21" customHeight="1" spans="1:13">
      <c r="A6" s="7"/>
      <c r="B6" s="8" t="s">
        <v>230</v>
      </c>
      <c r="C6" s="8"/>
      <c r="D6" s="9" t="s">
        <v>231</v>
      </c>
      <c r="E6" s="9"/>
      <c r="F6" s="9"/>
      <c r="G6" s="9"/>
      <c r="H6" s="8"/>
      <c r="I6" s="12"/>
      <c r="J6" s="12"/>
      <c r="K6" s="12"/>
      <c r="L6" s="12">
        <f>L7</f>
        <v>0</v>
      </c>
      <c r="M6" s="13"/>
    </row>
    <row r="7" s="1" customFormat="1" ht="104.25" customHeight="1" spans="1:13">
      <c r="A7" s="7">
        <v>1</v>
      </c>
      <c r="B7" s="8" t="s">
        <v>232</v>
      </c>
      <c r="C7" s="8"/>
      <c r="D7" s="9" t="s">
        <v>231</v>
      </c>
      <c r="E7" s="9"/>
      <c r="F7" s="9" t="s">
        <v>233</v>
      </c>
      <c r="G7" s="9"/>
      <c r="H7" s="8" t="s">
        <v>234</v>
      </c>
      <c r="I7" s="12">
        <v>1</v>
      </c>
      <c r="J7" s="12"/>
      <c r="K7" s="12">
        <v>120000</v>
      </c>
      <c r="L7" s="12"/>
      <c r="M7" s="13"/>
    </row>
  </sheetData>
  <mergeCells count="19">
    <mergeCell ref="A1:M1"/>
    <mergeCell ref="A2:M2"/>
    <mergeCell ref="A3:F3"/>
    <mergeCell ref="G3:I3"/>
    <mergeCell ref="J3:M3"/>
    <mergeCell ref="K4:M4"/>
    <mergeCell ref="B6:C6"/>
    <mergeCell ref="D6:G6"/>
    <mergeCell ref="I6:J6"/>
    <mergeCell ref="B7:C7"/>
    <mergeCell ref="D7:E7"/>
    <mergeCell ref="F7:G7"/>
    <mergeCell ref="I7:J7"/>
    <mergeCell ref="A4:A5"/>
    <mergeCell ref="H4:H5"/>
    <mergeCell ref="B4:C5"/>
    <mergeCell ref="D4:E5"/>
    <mergeCell ref="F4:G5"/>
    <mergeCell ref="I4:J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封-2 招标控制价</vt:lpstr>
      <vt:lpstr>表-04 单位工程招标控制价汇总表</vt:lpstr>
      <vt:lpstr>表-09 分部分项工程项目清单计价表</vt:lpstr>
      <vt:lpstr>表-09 施工技术措施项目清单计价表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祺祺</cp:lastModifiedBy>
  <dcterms:created xsi:type="dcterms:W3CDTF">2020-07-22T17:20:00Z</dcterms:created>
  <dcterms:modified xsi:type="dcterms:W3CDTF">2020-07-24T06:33:59Z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